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edago\1_Les_S\1B_TSSI\1B2_Cours_TD_DS_TSSI\4_TD_TSSI\2_TD_Acquisition_Info\22_C_Chaine_de_mesure\1_TS_TD1_CdM_Synthese\3_Excel\Eleve\"/>
    </mc:Choice>
  </mc:AlternateContent>
  <bookViews>
    <workbookView xWindow="120" yWindow="120" windowWidth="28515" windowHeight="12585" activeTab="4"/>
  </bookViews>
  <sheets>
    <sheet name="Données" sheetId="1" r:id="rId1"/>
    <sheet name="R(T)" sheetId="4" r:id="rId2"/>
    <sheet name="Us(T)" sheetId="6" r:id="rId3"/>
    <sheet name="Temp1(Us1)" sheetId="7" r:id="rId4"/>
    <sheet name="PT100" sheetId="8" r:id="rId5"/>
    <sheet name="Feuil2" sheetId="2" r:id="rId6"/>
    <sheet name="Feuil3" sheetId="3" r:id="rId7"/>
  </sheets>
  <calcPr calcId="162913"/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15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16" i="1"/>
  <c r="F15" i="1"/>
  <c r="B95" i="1" l="1"/>
  <c r="C95" i="1" s="1"/>
  <c r="B94" i="1"/>
  <c r="C94" i="1" s="1"/>
  <c r="C93" i="1"/>
  <c r="B93" i="1"/>
  <c r="B92" i="1"/>
  <c r="C92" i="1" s="1"/>
  <c r="B91" i="1"/>
  <c r="C91" i="1" s="1"/>
  <c r="B90" i="1"/>
  <c r="C90" i="1" s="1"/>
  <c r="C89" i="1"/>
  <c r="B89" i="1"/>
  <c r="B88" i="1"/>
  <c r="C88" i="1" s="1"/>
  <c r="B87" i="1"/>
  <c r="C87" i="1" s="1"/>
  <c r="B86" i="1"/>
  <c r="C86" i="1" s="1"/>
  <c r="C85" i="1"/>
  <c r="B85" i="1"/>
  <c r="B84" i="1"/>
  <c r="C84" i="1" s="1"/>
  <c r="B83" i="1"/>
  <c r="C83" i="1" s="1"/>
  <c r="B82" i="1"/>
  <c r="C82" i="1" s="1"/>
  <c r="C81" i="1"/>
  <c r="B81" i="1"/>
  <c r="B80" i="1"/>
  <c r="C80" i="1" s="1"/>
  <c r="B79" i="1"/>
  <c r="C79" i="1" s="1"/>
  <c r="B78" i="1"/>
  <c r="C78" i="1" s="1"/>
  <c r="C77" i="1"/>
  <c r="B77" i="1"/>
  <c r="B76" i="1"/>
  <c r="C76" i="1" s="1"/>
  <c r="B75" i="1"/>
  <c r="C75" i="1" s="1"/>
  <c r="B74" i="1"/>
  <c r="C74" i="1" s="1"/>
  <c r="C73" i="1"/>
  <c r="B73" i="1"/>
  <c r="B72" i="1"/>
  <c r="C72" i="1" s="1"/>
  <c r="B71" i="1"/>
  <c r="C71" i="1" s="1"/>
  <c r="B70" i="1"/>
  <c r="C70" i="1" s="1"/>
  <c r="C69" i="1"/>
  <c r="B69" i="1"/>
  <c r="B68" i="1"/>
  <c r="C68" i="1" s="1"/>
  <c r="B67" i="1"/>
  <c r="C67" i="1" s="1"/>
  <c r="B66" i="1"/>
  <c r="C66" i="1" s="1"/>
  <c r="C65" i="1"/>
  <c r="B65" i="1"/>
  <c r="B64" i="1"/>
  <c r="C64" i="1" s="1"/>
  <c r="B63" i="1"/>
  <c r="C63" i="1" s="1"/>
  <c r="B62" i="1"/>
  <c r="C62" i="1" s="1"/>
  <c r="C61" i="1"/>
  <c r="B61" i="1"/>
  <c r="B60" i="1"/>
  <c r="C60" i="1" s="1"/>
  <c r="B59" i="1"/>
  <c r="C59" i="1" s="1"/>
  <c r="B58" i="1"/>
  <c r="C58" i="1" s="1"/>
  <c r="C57" i="1"/>
  <c r="B57" i="1"/>
  <c r="B56" i="1"/>
  <c r="C56" i="1" s="1"/>
  <c r="B55" i="1"/>
  <c r="C55" i="1" s="1"/>
  <c r="B54" i="1"/>
  <c r="C54" i="1" s="1"/>
  <c r="C53" i="1"/>
  <c r="B53" i="1"/>
  <c r="B52" i="1"/>
  <c r="C52" i="1" s="1"/>
  <c r="B51" i="1"/>
  <c r="C51" i="1" s="1"/>
  <c r="B50" i="1"/>
  <c r="C50" i="1" s="1"/>
  <c r="C49" i="1"/>
  <c r="B49" i="1"/>
  <c r="B48" i="1"/>
  <c r="C48" i="1" s="1"/>
  <c r="B47" i="1"/>
  <c r="C47" i="1" s="1"/>
  <c r="B46" i="1"/>
  <c r="C46" i="1" s="1"/>
  <c r="C45" i="1"/>
  <c r="B45" i="1"/>
  <c r="B44" i="1"/>
  <c r="C44" i="1" s="1"/>
  <c r="B43" i="1"/>
  <c r="C43" i="1" s="1"/>
  <c r="B42" i="1"/>
  <c r="C42" i="1" s="1"/>
  <c r="C41" i="1"/>
  <c r="B41" i="1"/>
  <c r="B40" i="1"/>
  <c r="C40" i="1" s="1"/>
  <c r="B39" i="1"/>
  <c r="C39" i="1" s="1"/>
  <c r="B38" i="1"/>
  <c r="C38" i="1" s="1"/>
  <c r="C37" i="1"/>
  <c r="B37" i="1"/>
  <c r="B36" i="1"/>
  <c r="C36" i="1" s="1"/>
  <c r="B35" i="1"/>
  <c r="C35" i="1" s="1"/>
  <c r="B34" i="1"/>
  <c r="C34" i="1" s="1"/>
  <c r="C33" i="1"/>
  <c r="B33" i="1"/>
  <c r="B32" i="1"/>
  <c r="C32" i="1" s="1"/>
  <c r="B31" i="1"/>
  <c r="C31" i="1" s="1"/>
  <c r="B30" i="1"/>
  <c r="C30" i="1" s="1"/>
  <c r="C29" i="1"/>
  <c r="B29" i="1"/>
  <c r="B28" i="1"/>
  <c r="C28" i="1" s="1"/>
  <c r="B27" i="1"/>
  <c r="C27" i="1" s="1"/>
  <c r="B26" i="1"/>
  <c r="C26" i="1" s="1"/>
  <c r="C25" i="1"/>
  <c r="B25" i="1"/>
  <c r="B24" i="1"/>
  <c r="C24" i="1" s="1"/>
  <c r="B23" i="1"/>
  <c r="C23" i="1" s="1"/>
  <c r="B22" i="1"/>
  <c r="C22" i="1" s="1"/>
  <c r="C21" i="1"/>
  <c r="B21" i="1"/>
  <c r="B20" i="1"/>
  <c r="C20" i="1" s="1"/>
  <c r="B19" i="1"/>
  <c r="C19" i="1" s="1"/>
  <c r="B18" i="1"/>
  <c r="C18" i="1" s="1"/>
  <c r="C17" i="1"/>
  <c r="B17" i="1"/>
  <c r="B16" i="1"/>
  <c r="C16" i="1" s="1"/>
  <c r="B15" i="1"/>
  <c r="C15" i="1" s="1"/>
  <c r="L16" i="1" l="1"/>
  <c r="M16" i="1" s="1"/>
  <c r="O16" i="1"/>
  <c r="O23" i="1"/>
  <c r="L23" i="1"/>
  <c r="M23" i="1" s="1"/>
  <c r="L32" i="1"/>
  <c r="M32" i="1" s="1"/>
  <c r="O32" i="1"/>
  <c r="O39" i="1"/>
  <c r="L39" i="1"/>
  <c r="M39" i="1" s="1"/>
  <c r="L48" i="1"/>
  <c r="M48" i="1" s="1"/>
  <c r="O48" i="1"/>
  <c r="O55" i="1"/>
  <c r="L55" i="1"/>
  <c r="M55" i="1" s="1"/>
  <c r="L62" i="1"/>
  <c r="M62" i="1" s="1"/>
  <c r="O62" i="1"/>
  <c r="L64" i="1"/>
  <c r="M64" i="1" s="1"/>
  <c r="O64" i="1"/>
  <c r="O71" i="1"/>
  <c r="L71" i="1"/>
  <c r="M71" i="1" s="1"/>
  <c r="O78" i="1"/>
  <c r="L78" i="1"/>
  <c r="M78" i="1" s="1"/>
  <c r="L80" i="1"/>
  <c r="M80" i="1" s="1"/>
  <c r="O80" i="1"/>
  <c r="O87" i="1"/>
  <c r="L87" i="1"/>
  <c r="M87" i="1" s="1"/>
  <c r="L18" i="1"/>
  <c r="M18" i="1" s="1"/>
  <c r="O18" i="1"/>
  <c r="O27" i="1"/>
  <c r="L27" i="1"/>
  <c r="M27" i="1" s="1"/>
  <c r="L34" i="1"/>
  <c r="M34" i="1" s="1"/>
  <c r="O34" i="1"/>
  <c r="L36" i="1"/>
  <c r="M36" i="1" s="1"/>
  <c r="O36" i="1"/>
  <c r="O43" i="1"/>
  <c r="L43" i="1"/>
  <c r="M43" i="1" s="1"/>
  <c r="O50" i="1"/>
  <c r="L50" i="1"/>
  <c r="M50" i="1" s="1"/>
  <c r="L52" i="1"/>
  <c r="M52" i="1" s="1"/>
  <c r="O52" i="1"/>
  <c r="O59" i="1"/>
  <c r="L59" i="1"/>
  <c r="M59" i="1" s="1"/>
  <c r="O66" i="1"/>
  <c r="L66" i="1"/>
  <c r="M66" i="1" s="1"/>
  <c r="L68" i="1"/>
  <c r="M68" i="1" s="1"/>
  <c r="O68" i="1"/>
  <c r="O75" i="1"/>
  <c r="L75" i="1"/>
  <c r="M75" i="1" s="1"/>
  <c r="O82" i="1"/>
  <c r="L82" i="1"/>
  <c r="M82" i="1" s="1"/>
  <c r="L84" i="1"/>
  <c r="M84" i="1" s="1"/>
  <c r="O84" i="1"/>
  <c r="O91" i="1"/>
  <c r="L91" i="1"/>
  <c r="M91" i="1" s="1"/>
  <c r="L30" i="1"/>
  <c r="M30" i="1" s="1"/>
  <c r="O30" i="1"/>
  <c r="L20" i="1"/>
  <c r="M20" i="1" s="1"/>
  <c r="O20" i="1"/>
  <c r="O22" i="1"/>
  <c r="L22" i="1"/>
  <c r="M22" i="1" s="1"/>
  <c r="L24" i="1"/>
  <c r="M24" i="1" s="1"/>
  <c r="O24" i="1"/>
  <c r="O31" i="1"/>
  <c r="L31" i="1"/>
  <c r="M31" i="1" s="1"/>
  <c r="L38" i="1"/>
  <c r="M38" i="1" s="1"/>
  <c r="O38" i="1"/>
  <c r="L40" i="1"/>
  <c r="M40" i="1" s="1"/>
  <c r="O40" i="1"/>
  <c r="O47" i="1"/>
  <c r="L47" i="1"/>
  <c r="M47" i="1" s="1"/>
  <c r="L54" i="1"/>
  <c r="M54" i="1" s="1"/>
  <c r="O54" i="1"/>
  <c r="L56" i="1"/>
  <c r="M56" i="1" s="1"/>
  <c r="O56" i="1"/>
  <c r="O63" i="1"/>
  <c r="L63" i="1"/>
  <c r="M63" i="1" s="1"/>
  <c r="O70" i="1"/>
  <c r="L70" i="1"/>
  <c r="M70" i="1" s="1"/>
  <c r="L72" i="1"/>
  <c r="M72" i="1" s="1"/>
  <c r="O72" i="1"/>
  <c r="O79" i="1"/>
  <c r="L79" i="1"/>
  <c r="M79" i="1" s="1"/>
  <c r="L86" i="1"/>
  <c r="M86" i="1" s="1"/>
  <c r="O86" i="1"/>
  <c r="L88" i="1"/>
  <c r="M88" i="1" s="1"/>
  <c r="O88" i="1"/>
  <c r="O95" i="1"/>
  <c r="L95" i="1"/>
  <c r="M95" i="1" s="1"/>
  <c r="O46" i="1"/>
  <c r="L46" i="1"/>
  <c r="M46" i="1" s="1"/>
  <c r="L94" i="1"/>
  <c r="M94" i="1" s="1"/>
  <c r="O94" i="1"/>
  <c r="L15" i="1"/>
  <c r="O15" i="1"/>
  <c r="M15" i="1"/>
  <c r="O19" i="1"/>
  <c r="L19" i="1"/>
  <c r="M19" i="1" s="1"/>
  <c r="O26" i="1"/>
  <c r="L26" i="1"/>
  <c r="M26" i="1" s="1"/>
  <c r="L28" i="1"/>
  <c r="M28" i="1" s="1"/>
  <c r="O28" i="1"/>
  <c r="O35" i="1"/>
  <c r="L35" i="1"/>
  <c r="M35" i="1" s="1"/>
  <c r="L42" i="1"/>
  <c r="M42" i="1" s="1"/>
  <c r="O42" i="1"/>
  <c r="L44" i="1"/>
  <c r="M44" i="1" s="1"/>
  <c r="O44" i="1"/>
  <c r="O51" i="1"/>
  <c r="L51" i="1"/>
  <c r="M51" i="1" s="1"/>
  <c r="O58" i="1"/>
  <c r="L58" i="1"/>
  <c r="M58" i="1" s="1"/>
  <c r="L60" i="1"/>
  <c r="M60" i="1" s="1"/>
  <c r="O60" i="1"/>
  <c r="O67" i="1"/>
  <c r="L67" i="1"/>
  <c r="M67" i="1" s="1"/>
  <c r="L74" i="1"/>
  <c r="M74" i="1" s="1"/>
  <c r="O74" i="1"/>
  <c r="L76" i="1"/>
  <c r="M76" i="1" s="1"/>
  <c r="O76" i="1"/>
  <c r="O83" i="1"/>
  <c r="L83" i="1"/>
  <c r="M83" i="1" s="1"/>
  <c r="O90" i="1"/>
  <c r="L90" i="1"/>
  <c r="M90" i="1" s="1"/>
  <c r="L92" i="1"/>
  <c r="M92" i="1" s="1"/>
  <c r="O92" i="1"/>
  <c r="L25" i="1"/>
  <c r="M25" i="1" s="1"/>
  <c r="O25" i="1"/>
  <c r="L29" i="1"/>
  <c r="M29" i="1" s="1"/>
  <c r="O29" i="1"/>
  <c r="L33" i="1"/>
  <c r="M33" i="1" s="1"/>
  <c r="O33" i="1"/>
  <c r="L37" i="1"/>
  <c r="M37" i="1" s="1"/>
  <c r="O37" i="1"/>
  <c r="L73" i="1"/>
  <c r="M73" i="1" s="1"/>
  <c r="O73" i="1"/>
  <c r="L89" i="1"/>
  <c r="M89" i="1" s="1"/>
  <c r="O89" i="1"/>
  <c r="L17" i="1"/>
  <c r="M17" i="1" s="1"/>
  <c r="O17" i="1"/>
  <c r="L21" i="1"/>
  <c r="M21" i="1" s="1"/>
  <c r="O21" i="1"/>
  <c r="L41" i="1"/>
  <c r="M41" i="1" s="1"/>
  <c r="O41" i="1"/>
  <c r="L45" i="1"/>
  <c r="M45" i="1" s="1"/>
  <c r="O45" i="1"/>
  <c r="L49" i="1"/>
  <c r="M49" i="1" s="1"/>
  <c r="O49" i="1"/>
  <c r="L53" i="1"/>
  <c r="M53" i="1" s="1"/>
  <c r="O53" i="1"/>
  <c r="L57" i="1"/>
  <c r="M57" i="1" s="1"/>
  <c r="O57" i="1"/>
  <c r="L69" i="1"/>
  <c r="M69" i="1" s="1"/>
  <c r="O69" i="1"/>
  <c r="L61" i="1"/>
  <c r="M61" i="1" s="1"/>
  <c r="O61" i="1"/>
  <c r="L65" i="1"/>
  <c r="M65" i="1" s="1"/>
  <c r="O65" i="1"/>
  <c r="L77" i="1"/>
  <c r="M77" i="1" s="1"/>
  <c r="O77" i="1"/>
  <c r="L81" i="1"/>
  <c r="M81" i="1" s="1"/>
  <c r="O81" i="1"/>
  <c r="L85" i="1"/>
  <c r="M85" i="1" s="1"/>
  <c r="O85" i="1"/>
  <c r="L93" i="1"/>
  <c r="M93" i="1" s="1"/>
  <c r="O93" i="1"/>
</calcChain>
</file>

<file path=xl/sharedStrings.xml><?xml version="1.0" encoding="utf-8"?>
<sst xmlns="http://schemas.openxmlformats.org/spreadsheetml/2006/main" count="44" uniqueCount="33">
  <si>
    <t>R(T)</t>
  </si>
  <si>
    <t>Temp1</t>
  </si>
  <si>
    <t>Temp2</t>
  </si>
  <si>
    <t>T-Temp1</t>
  </si>
  <si>
    <t>T-Temp2</t>
  </si>
  <si>
    <t>Ecarts</t>
  </si>
  <si>
    <t>x=1 pour le modèle affine</t>
  </si>
  <si>
    <t>x=2 pour le modèle polynomiale</t>
  </si>
  <si>
    <t>Remarque : Pour simplifier le traitement, le CAN n'est pas intégré au calcul</t>
  </si>
  <si>
    <t>TD1</t>
  </si>
  <si>
    <t>"Chaîne de mesure"</t>
  </si>
  <si>
    <t>ACQUERIR : Capteur et conditionneur</t>
  </si>
  <si>
    <t xml:space="preserve">Affine </t>
  </si>
  <si>
    <t>Polynome</t>
  </si>
  <si>
    <t>(°C)</t>
  </si>
  <si>
    <r>
      <rPr>
        <b/>
        <sz val="11"/>
        <color theme="1"/>
        <rFont val="Symbol"/>
        <family val="1"/>
        <charset val="2"/>
      </rPr>
      <t>(W</t>
    </r>
    <r>
      <rPr>
        <b/>
        <sz val="11"/>
        <color theme="1"/>
        <rFont val="Calibri"/>
        <family val="2"/>
      </rPr>
      <t>)</t>
    </r>
  </si>
  <si>
    <t>(V)</t>
  </si>
  <si>
    <t>T</t>
  </si>
  <si>
    <t>Us1(T)</t>
  </si>
  <si>
    <t>Us1Lin(T)</t>
  </si>
  <si>
    <t>Montage potentiométrique</t>
  </si>
  <si>
    <t>Capteur CTN</t>
  </si>
  <si>
    <t xml:space="preserve">Conditionneur </t>
  </si>
  <si>
    <r>
      <t xml:space="preserve"> [CTN en série avec R = 10k</t>
    </r>
    <r>
      <rPr>
        <b/>
        <sz val="11"/>
        <color theme="1"/>
        <rFont val="Symbol"/>
        <family val="1"/>
        <charset val="2"/>
      </rPr>
      <t>W</t>
    </r>
    <r>
      <rPr>
        <b/>
        <sz val="11"/>
        <color theme="1"/>
        <rFont val="Calibri"/>
        <family val="2"/>
        <scheme val="minor"/>
      </rPr>
      <t>]</t>
    </r>
  </si>
  <si>
    <t>Modèle -&gt;</t>
  </si>
  <si>
    <t>TRAITER (Montage 1)</t>
  </si>
  <si>
    <t xml:space="preserve"> (Montage 1)</t>
  </si>
  <si>
    <t>Capteur PT100</t>
  </si>
  <si>
    <t>Montage 2</t>
  </si>
  <si>
    <t>Us2(T)</t>
  </si>
  <si>
    <t>Us3(T)</t>
  </si>
  <si>
    <t>Source I</t>
  </si>
  <si>
    <t>Cond Signal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</si>
</sst>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1"/>
      <charset val="2"/>
    </font>
    <font>
      <b/>
      <sz val="11"/>
      <color theme="1"/>
      <name val="Symbol"/>
      <family val="1"/>
      <charset val="2"/>
    </font>
    <font>
      <b/>
      <sz val="11"/>
      <color theme="1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0" xfId="0" applyFont="1"/>
    <xf numFmtId="0" fontId="0" fillId="4" borderId="0" xfId="0" applyFill="1"/>
    <xf numFmtId="0" fontId="2" fillId="5" borderId="0" xfId="0" applyFont="1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7" fillId="8" borderId="0" xfId="0" applyFont="1" applyFill="1"/>
    <xf numFmtId="1" fontId="0" fillId="4" borderId="0" xfId="0" applyNumberFormat="1" applyFill="1"/>
    <xf numFmtId="2" fontId="0" fillId="4" borderId="0" xfId="0" applyNumberFormat="1" applyFill="1"/>
    <xf numFmtId="2" fontId="0" fillId="7" borderId="0" xfId="0" applyNumberFormat="1" applyFill="1"/>
    <xf numFmtId="0" fontId="7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8" fillId="5" borderId="0" xfId="0" applyFont="1" applyFill="1" applyAlignment="1"/>
    <xf numFmtId="0" fontId="2" fillId="4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Normal" xfId="0" builtinId="0"/>
  </cellStyles>
  <dxfs count="4"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3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50801545517280877"/>
          <c:y val="8.77720270516875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806710174239867E-2"/>
          <c:y val="8.5844300585788597E-2"/>
          <c:w val="0.89225905459318078"/>
          <c:h val="0.81539818206261627"/>
        </c:manualLayout>
      </c:layout>
      <c:scatterChart>
        <c:scatterStyle val="lineMarker"/>
        <c:varyColors val="0"/>
        <c:ser>
          <c:idx val="0"/>
          <c:order val="0"/>
          <c:tx>
            <c:v>R(T)</c:v>
          </c:tx>
          <c:spPr>
            <a:ln w="28575">
              <a:noFill/>
            </a:ln>
          </c:spPr>
          <c:trendline>
            <c:trendlineType val="log"/>
            <c:dispRSqr val="0"/>
            <c:dispEq val="0"/>
          </c:trendline>
          <c:trendline>
            <c:trendlineType val="log"/>
            <c:dispRSqr val="1"/>
            <c:dispEq val="1"/>
            <c:trendlineLbl>
              <c:layout>
                <c:manualLayout>
                  <c:x val="-0.5937790683240427"/>
                  <c:y val="-0.39674141001631202"/>
                </c:manualLayout>
              </c:layout>
              <c:numFmt formatCode="General" sourceLinked="0"/>
            </c:trendlineLbl>
          </c:trendline>
          <c:xVal>
            <c:numRef>
              <c:f>Données!$A$15:$A$95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Données!$B$15:$B$95</c:f>
              <c:numCache>
                <c:formatCode>0</c:formatCode>
                <c:ptCount val="81"/>
                <c:pt idx="0">
                  <c:v>37147.860759419775</c:v>
                </c:pt>
                <c:pt idx="1">
                  <c:v>35086.552743560082</c:v>
                </c:pt>
                <c:pt idx="2">
                  <c:v>33153.379724837665</c:v>
                </c:pt>
                <c:pt idx="3">
                  <c:v>31339.580029152421</c:v>
                </c:pt>
                <c:pt idx="4">
                  <c:v>29637.042618635587</c:v>
                </c:pt>
                <c:pt idx="5">
                  <c:v>28038.255121503575</c:v>
                </c:pt>
                <c:pt idx="6">
                  <c:v>26536.256293661783</c:v>
                </c:pt>
                <c:pt idx="7">
                  <c:v>25124.592511032792</c:v>
                </c:pt>
                <c:pt idx="8">
                  <c:v>23797.277929896361</c:v>
                </c:pt>
                <c:pt idx="9">
                  <c:v>22548.757986998196</c:v>
                </c:pt>
                <c:pt idx="10">
                  <c:v>21373.875942204642</c:v>
                </c:pt>
                <c:pt idx="11">
                  <c:v>20267.842194420358</c:v>
                </c:pt>
                <c:pt idx="12">
                  <c:v>19226.206126664434</c:v>
                </c:pt>
                <c:pt idx="13">
                  <c:v>18244.830258898401</c:v>
                </c:pt>
                <c:pt idx="14">
                  <c:v>17319.8665076824</c:v>
                </c:pt>
                <c:pt idx="15">
                  <c:v>16447.734370220423</c:v>
                </c:pt>
                <c:pt idx="16">
                  <c:v>15625.100867053792</c:v>
                </c:pt>
                <c:pt idx="17">
                  <c:v>14848.862092750747</c:v>
                </c:pt>
                <c:pt idx="18">
                  <c:v>14116.12623758255</c:v>
                </c:pt>
                <c:pt idx="19">
                  <c:v>13424.197955519921</c:v>
                </c:pt>
                <c:pt idx="20">
                  <c:v>12770.563965055529</c:v>
                </c:pt>
                <c:pt idx="21">
                  <c:v>12152.879779476047</c:v>
                </c:pt>
                <c:pt idx="22">
                  <c:v>11568.957472376209</c:v>
                </c:pt>
                <c:pt idx="23">
                  <c:v>11016.754392518826</c:v>
                </c:pt>
                <c:pt idx="24">
                  <c:v>10494.362749684853</c:v>
                </c:pt>
                <c:pt idx="25">
                  <c:v>10000</c:v>
                </c:pt>
                <c:pt idx="26">
                  <c:v>9531.9999654379044</c:v>
                </c:pt>
                <c:pt idx="27">
                  <c:v>9088.8046278442071</c:v>
                </c:pt>
                <c:pt idx="28">
                  <c:v>8668.9565429562299</c:v>
                </c:pt>
                <c:pt idx="29">
                  <c:v>8271.0918245592511</c:v>
                </c:pt>
                <c:pt idx="30">
                  <c:v>7893.9336531642521</c:v>
                </c:pt>
                <c:pt idx="31">
                  <c:v>7536.2862674567441</c:v>
                </c:pt>
                <c:pt idx="32">
                  <c:v>7197.0294002852534</c:v>
                </c:pt>
                <c:pt idx="33">
                  <c:v>6875.1131241638877</c:v>
                </c:pt>
                <c:pt idx="34">
                  <c:v>6569.5530741868424</c:v>
                </c:pt>
                <c:pt idx="35">
                  <c:v>6279.4260189182796</c:v>
                </c:pt>
                <c:pt idx="36">
                  <c:v>6003.8657522528847</c:v>
                </c:pt>
                <c:pt idx="37">
                  <c:v>5742.0592814635684</c:v>
                </c:pt>
                <c:pt idx="38">
                  <c:v>5493.2432886797724</c:v>
                </c:pt>
                <c:pt idx="39">
                  <c:v>5256.7008448932802</c:v>
                </c:pt>
                <c:pt idx="40">
                  <c:v>5031.7583572818767</c:v>
                </c:pt>
                <c:pt idx="41">
                  <c:v>4817.7827321900295</c:v>
                </c:pt>
                <c:pt idx="42">
                  <c:v>4614.1787375231715</c:v>
                </c:pt>
                <c:pt idx="43">
                  <c:v>4420.3865496090802</c:v>
                </c:pt>
                <c:pt idx="44">
                  <c:v>4235.8794707679244</c:v>
                </c:pt>
                <c:pt idx="45">
                  <c:v>4060.1618049205304</c:v>
                </c:pt>
                <c:pt idx="46">
                  <c:v>3892.7668795619898</c:v>
                </c:pt>
                <c:pt idx="47">
                  <c:v>3733.2552033421694</c:v>
                </c:pt>
                <c:pt idx="48">
                  <c:v>3581.2127493334774</c:v>
                </c:pt>
                <c:pt idx="49">
                  <c:v>3436.2493548362359</c:v>
                </c:pt>
                <c:pt idx="50">
                  <c:v>3297.99722927845</c:v>
                </c:pt>
                <c:pt idx="51">
                  <c:v>3166.1095624162285</c:v>
                </c:pt>
                <c:pt idx="52">
                  <c:v>3040.2592256371113</c:v>
                </c:pt>
                <c:pt idx="53">
                  <c:v>2920.1375597170904</c:v>
                </c:pt>
                <c:pt idx="54">
                  <c:v>2805.4532428859452</c:v>
                </c:pt>
                <c:pt idx="55">
                  <c:v>2695.931233519394</c:v>
                </c:pt>
                <c:pt idx="56">
                  <c:v>2591.3117822032123</c:v>
                </c:pt>
                <c:pt idx="57">
                  <c:v>2491.3495083074654</c:v>
                </c:pt>
                <c:pt idx="58">
                  <c:v>2395.8125365707219</c:v>
                </c:pt>
                <c:pt idx="59">
                  <c:v>2304.4816895276185</c:v>
                </c:pt>
                <c:pt idx="60">
                  <c:v>2217.1497319203272</c:v>
                </c:pt>
                <c:pt idx="61">
                  <c:v>2133.6206635178955</c:v>
                </c:pt>
                <c:pt idx="62">
                  <c:v>2053.7090570287464</c:v>
                </c:pt>
                <c:pt idx="63">
                  <c:v>1977.2394380327487</c:v>
                </c:pt>
                <c:pt idx="64">
                  <c:v>1904.0457040818826</c:v>
                </c:pt>
                <c:pt idx="65">
                  <c:v>1833.9705803241832</c:v>
                </c:pt>
                <c:pt idx="66">
                  <c:v>1766.8651091953366</c:v>
                </c:pt>
                <c:pt idx="67">
                  <c:v>1702.5881718979715</c:v>
                </c:pt>
                <c:pt idx="68">
                  <c:v>1641.0060395507915</c:v>
                </c:pt>
                <c:pt idx="69">
                  <c:v>1581.9919520397154</c:v>
                </c:pt>
                <c:pt idx="70">
                  <c:v>1525.4257227419696</c:v>
                </c:pt>
                <c:pt idx="71">
                  <c:v>1471.1933674225004</c:v>
                </c:pt>
                <c:pt idx="72">
                  <c:v>1419.1867557209384</c:v>
                </c:pt>
                <c:pt idx="73">
                  <c:v>1369.3032837574035</c:v>
                </c:pt>
                <c:pt idx="74">
                  <c:v>1321.4455664874636</c:v>
                </c:pt>
                <c:pt idx="75">
                  <c:v>1275.5211485310595</c:v>
                </c:pt>
                <c:pt idx="76">
                  <c:v>1231.4422322877188</c:v>
                </c:pt>
                <c:pt idx="77">
                  <c:v>1189.1254222317614</c:v>
                </c:pt>
                <c:pt idx="78">
                  <c:v>1148.4914843563829</c:v>
                </c:pt>
                <c:pt idx="79">
                  <c:v>1109.4651198055712</c:v>
                </c:pt>
                <c:pt idx="80">
                  <c:v>1071.9747517975766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53-4682-B506-6DF8B3E44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38752"/>
        <c:axId val="102961536"/>
      </c:scatterChart>
      <c:valAx>
        <c:axId val="101738752"/>
        <c:scaling>
          <c:orientation val="minMax"/>
          <c:max val="8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 (°C)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961536"/>
        <c:crosses val="autoZero"/>
        <c:crossBetween val="midCat"/>
        <c:minorUnit val="5"/>
      </c:valAx>
      <c:valAx>
        <c:axId val="10296153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R(</a:t>
                </a:r>
                <a:r>
                  <a:rPr lang="fr-FR">
                    <a:sym typeface="Symbol" panose="05050102010706020507" pitchFamily="18" charset="2"/>
                  </a:rPr>
                  <a:t></a:t>
                </a:r>
                <a:r>
                  <a:rPr lang="fr-FR"/>
                  <a:t>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01738752"/>
        <c:crosses val="autoZero"/>
        <c:crossBetween val="midCat"/>
        <c:minorUnit val="1000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Us</a:t>
            </a:r>
            <a:r>
              <a:rPr lang="en-US" sz="1200"/>
              <a:t>x</a:t>
            </a:r>
            <a:r>
              <a:rPr lang="en-US"/>
              <a:t>(T)</a:t>
            </a:r>
          </a:p>
        </c:rich>
      </c:tx>
      <c:layout>
        <c:manualLayout>
          <c:xMode val="edge"/>
          <c:yMode val="edge"/>
          <c:x val="0.44741652692376349"/>
          <c:y val="6.26943050369197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5057589337388103E-2"/>
          <c:y val="2.5312537692688312E-2"/>
          <c:w val="0.90679185862136447"/>
          <c:h val="0.88003300952358676"/>
        </c:manualLayout>
      </c:layout>
      <c:scatterChart>
        <c:scatterStyle val="lineMarker"/>
        <c:varyColors val="0"/>
        <c:ser>
          <c:idx val="0"/>
          <c:order val="0"/>
          <c:tx>
            <c:v>Us1(T)</c:v>
          </c:tx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-0.65115507007457718"/>
                  <c:y val="0.41725199177832478"/>
                </c:manualLayout>
              </c:layout>
              <c:numFmt formatCode="General" sourceLinked="0"/>
            </c:trendlineLbl>
          </c:trendline>
          <c:xVal>
            <c:numRef>
              <c:f>Données!$A$15:$A$95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Données!$C$15:$C$95</c:f>
              <c:numCache>
                <c:formatCode>0.00</c:formatCode>
                <c:ptCount val="81"/>
                <c:pt idx="0">
                  <c:v>0.59314991436220543</c:v>
                </c:pt>
                <c:pt idx="1">
                  <c:v>0.62365053338282517</c:v>
                </c:pt>
                <c:pt idx="2">
                  <c:v>0.65524994588422059</c:v>
                </c:pt>
                <c:pt idx="3">
                  <c:v>0.68795511615556493</c:v>
                </c:pt>
                <c:pt idx="4">
                  <c:v>0.72177062791583069</c:v>
                </c:pt>
                <c:pt idx="5">
                  <c:v>0.75669855771917793</c:v>
                </c:pt>
                <c:pt idx="6">
                  <c:v>0.79273835699466166</c:v>
                </c:pt>
                <c:pt idx="7">
                  <c:v>0.82988674422215114</c:v>
                </c:pt>
                <c:pt idx="8">
                  <c:v>0.86813760873022805</c:v>
                </c:pt>
                <c:pt idx="9">
                  <c:v>0.90748192756271995</c:v>
                </c:pt>
                <c:pt idx="10">
                  <c:v>0.94790769679756837</c:v>
                </c:pt>
                <c:pt idx="11">
                  <c:v>0.98939987861411038</c:v>
                </c:pt>
                <c:pt idx="12">
                  <c:v>1.0319403652924382</c:v>
                </c:pt>
                <c:pt idx="13">
                  <c:v>1.0755079611919169</c:v>
                </c:pt>
                <c:pt idx="14">
                  <c:v>1.1200783835958477</c:v>
                </c:pt>
                <c:pt idx="15">
                  <c:v>1.1656242831276293</c:v>
                </c:pt>
                <c:pt idx="16">
                  <c:v>1.2121152842425418</c:v>
                </c:pt>
                <c:pt idx="17">
                  <c:v>1.2595180460813704</c:v>
                </c:pt>
                <c:pt idx="18">
                  <c:v>1.3077963437409028</c:v>
                </c:pt>
                <c:pt idx="19">
                  <c:v>1.3569111697755047</c:v>
                </c:pt>
                <c:pt idx="20">
                  <c:v>1.4068208554979238</c:v>
                </c:pt>
                <c:pt idx="21">
                  <c:v>1.457481211400623</c:v>
                </c:pt>
                <c:pt idx="22">
                  <c:v>1.508845685775948</c:v>
                </c:pt>
                <c:pt idx="23">
                  <c:v>1.5608655403792111</c:v>
                </c:pt>
                <c:pt idx="24">
                  <c:v>1.6134900417578313</c:v>
                </c:pt>
                <c:pt idx="25">
                  <c:v>1.6666666666666667</c:v>
                </c:pt>
                <c:pt idx="26">
                  <c:v>1.7203413198086017</c:v>
                </c:pt>
                <c:pt idx="27">
                  <c:v>1.7744585619841451</c:v>
                </c:pt>
                <c:pt idx="28">
                  <c:v>1.8289618466072881</c:v>
                </c:pt>
                <c:pt idx="29">
                  <c:v>1.8837937624495549</c:v>
                </c:pt>
                <c:pt idx="30">
                  <c:v>1.938896280412056</c:v>
                </c:pt>
                <c:pt idx="31">
                  <c:v>1.9942110020970181</c:v>
                </c:pt>
                <c:pt idx="32">
                  <c:v>2.0496794079561145</c:v>
                </c:pt>
                <c:pt idx="33">
                  <c:v>2.1052431028323548</c:v>
                </c:pt>
                <c:pt idx="34">
                  <c:v>2.1608440567836804</c:v>
                </c:pt>
                <c:pt idx="35">
                  <c:v>2.2164248391779031</c:v>
                </c:pt>
                <c:pt idx="36">
                  <c:v>2.271928844177475</c:v>
                </c:pt>
                <c:pt idx="37">
                  <c:v>2.327300505885296</c:v>
                </c:pt>
                <c:pt idx="38">
                  <c:v>2.3824855015960869</c:v>
                </c:pt>
                <c:pt idx="39">
                  <c:v>2.4374309417874147</c:v>
                </c:pt>
                <c:pt idx="40">
                  <c:v>2.4920855456863094</c:v>
                </c:pt>
                <c:pt idx="41">
                  <c:v>2.546399801457341</c:v>
                </c:pt>
                <c:pt idx="42">
                  <c:v>2.6003261102716464</c:v>
                </c:pt>
                <c:pt idx="43">
                  <c:v>2.653818913729971</c:v>
                </c:pt>
                <c:pt idx="44">
                  <c:v>2.7068348043222521</c:v>
                </c:pt>
                <c:pt idx="45">
                  <c:v>2.7593326188084877</c:v>
                </c:pt>
                <c:pt idx="46">
                  <c:v>2.8112735145972212</c:v>
                </c:pt>
                <c:pt idx="47">
                  <c:v>2.8626210293766108</c:v>
                </c:pt>
                <c:pt idx="48">
                  <c:v>2.9133411244164535</c:v>
                </c:pt>
                <c:pt idx="49">
                  <c:v>2.963402212106057</c:v>
                </c:pt>
                <c:pt idx="50">
                  <c:v>3.0127751684214372</c:v>
                </c:pt>
                <c:pt idx="51">
                  <c:v>3.0614333311250452</c:v>
                </c:pt>
                <c:pt idx="52">
                  <c:v>3.1093524845921863</c:v>
                </c:pt>
                <c:pt idx="53">
                  <c:v>3.1565108322301674</c:v>
                </c:pt>
                <c:pt idx="54">
                  <c:v>3.2028889575099981</c:v>
                </c:pt>
                <c:pt idx="55">
                  <c:v>3.2484697746665487</c:v>
                </c:pt>
                <c:pt idx="56">
                  <c:v>3.2932384701428106</c:v>
                </c:pt>
                <c:pt idx="57">
                  <c:v>3.3371824358583821</c:v>
                </c:pt>
                <c:pt idx="58">
                  <c:v>3.3802911953730992</c:v>
                </c:pt>
                <c:pt idx="59">
                  <c:v>3.4225563239952148</c:v>
                </c:pt>
                <c:pt idx="60">
                  <c:v>3.4639713638514249</c:v>
                </c:pt>
                <c:pt idx="61">
                  <c:v>3.5045317348948331</c:v>
                </c:pt>
                <c:pt idx="62">
                  <c:v>3.5442346427782518</c:v>
                </c:pt>
                <c:pt idx="63">
                  <c:v>3.583078984465641</c:v>
                </c:pt>
                <c:pt idx="64">
                  <c:v>3.6210652523953071</c:v>
                </c:pt>
                <c:pt idx="65">
                  <c:v>3.658195437946131</c:v>
                </c:pt>
                <c:pt idx="66">
                  <c:v>3.6944729348938963</c:v>
                </c:pt>
                <c:pt idx="67">
                  <c:v>3.7299024434796433</c:v>
                </c:pt>
                <c:pt idx="68">
                  <c:v>3.7644898756470697</c:v>
                </c:pt>
                <c:pt idx="69">
                  <c:v>3.7982422619420961</c:v>
                </c:pt>
                <c:pt idx="70">
                  <c:v>3.8311676605055363</c:v>
                </c:pt>
                <c:pt idx="71">
                  <c:v>3.8632750685299939</c:v>
                </c:pt>
                <c:pt idx="72">
                  <c:v>3.8945743364950984</c:v>
                </c:pt>
                <c:pt idx="73">
                  <c:v>3.9250760854414684</c:v>
                </c:pt>
                <c:pt idx="74">
                  <c:v>3.9547916274934165</c:v>
                </c:pt>
                <c:pt idx="75">
                  <c:v>3.9837328897938411</c:v>
                </c:pt>
                <c:pt idx="76">
                  <c:v>4.0119123419718958</c:v>
                </c:pt>
                <c:pt idx="77">
                  <c:v>4.0393429272249506</c:v>
                </c:pt>
                <c:pt idx="78">
                  <c:v>4.066037997061156</c:v>
                </c:pt>
                <c:pt idx="79">
                  <c:v>4.0920112497173253</c:v>
                </c:pt>
                <c:pt idx="80">
                  <c:v>4.1172766722389413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AC-4D31-913B-C61DE21EF748}"/>
            </c:ext>
          </c:extLst>
        </c:ser>
        <c:ser>
          <c:idx val="1"/>
          <c:order val="1"/>
          <c:tx>
            <c:v>Us2(T)</c:v>
          </c:tx>
          <c:spPr>
            <a:ln w="28575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</a:ln>
          </c:spPr>
          <c:marker>
            <c:symbol val="x"/>
            <c:size val="5"/>
          </c:marker>
          <c:xVal>
            <c:numRef>
              <c:f>Données!$A$15:$A$95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Données!#REF!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AC-4D31-913B-C61DE21EF748}"/>
            </c:ext>
          </c:extLst>
        </c:ser>
        <c:ser>
          <c:idx val="2"/>
          <c:order val="2"/>
          <c:tx>
            <c:v>Us1Lin</c:v>
          </c:tx>
          <c:spPr>
            <a:ln w="28575">
              <a:noFill/>
            </a:ln>
          </c:spPr>
          <c:marker>
            <c:symbol val="none"/>
          </c:marker>
          <c:xVal>
            <c:numRef>
              <c:f>Données!$A$15:$A$95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Données!$D$15:$D$95</c:f>
              <c:numCache>
                <c:formatCode>0.00</c:formatCode>
                <c:ptCount val="8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AC-4D31-913B-C61DE21EF748}"/>
            </c:ext>
          </c:extLst>
        </c:ser>
        <c:ser>
          <c:idx val="3"/>
          <c:order val="3"/>
          <c:tx>
            <c:v>US2(T)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2.823370881480285E-2"/>
                  <c:y val="-3.7217544466470638E-2"/>
                </c:manualLayout>
              </c:layout>
              <c:numFmt formatCode="General" sourceLinked="0"/>
            </c:trendlineLbl>
          </c:trendline>
          <c:xVal>
            <c:numRef>
              <c:f>Données!$A$15:$A$95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Données!$G$15:$G$95</c:f>
              <c:numCache>
                <c:formatCode>General</c:formatCode>
                <c:ptCount val="81"/>
                <c:pt idx="0">
                  <c:v>0.1</c:v>
                </c:pt>
                <c:pt idx="1">
                  <c:v>0.1003899</c:v>
                </c:pt>
                <c:pt idx="2">
                  <c:v>0.1007798</c:v>
                </c:pt>
                <c:pt idx="3">
                  <c:v>0.1011697</c:v>
                </c:pt>
                <c:pt idx="4">
                  <c:v>0.1015596</c:v>
                </c:pt>
                <c:pt idx="5">
                  <c:v>0.1019495</c:v>
                </c:pt>
                <c:pt idx="6">
                  <c:v>0.1023394</c:v>
                </c:pt>
                <c:pt idx="7">
                  <c:v>0.1027293</c:v>
                </c:pt>
                <c:pt idx="8">
                  <c:v>0.10311920000000001</c:v>
                </c:pt>
                <c:pt idx="9">
                  <c:v>0.10350910000000001</c:v>
                </c:pt>
                <c:pt idx="10">
                  <c:v>0.10389900000000001</c:v>
                </c:pt>
                <c:pt idx="11">
                  <c:v>0.1042889</c:v>
                </c:pt>
                <c:pt idx="12">
                  <c:v>0.1046788</c:v>
                </c:pt>
                <c:pt idx="13">
                  <c:v>0.10506870000000001</c:v>
                </c:pt>
                <c:pt idx="14">
                  <c:v>0.1054586</c:v>
                </c:pt>
                <c:pt idx="15">
                  <c:v>0.1058485</c:v>
                </c:pt>
                <c:pt idx="16">
                  <c:v>0.1062384</c:v>
                </c:pt>
                <c:pt idx="17">
                  <c:v>0.1066283</c:v>
                </c:pt>
                <c:pt idx="18">
                  <c:v>0.10701820000000001</c:v>
                </c:pt>
                <c:pt idx="19">
                  <c:v>0.10740810000000001</c:v>
                </c:pt>
                <c:pt idx="20">
                  <c:v>0.107798</c:v>
                </c:pt>
                <c:pt idx="21">
                  <c:v>0.1081879</c:v>
                </c:pt>
                <c:pt idx="22">
                  <c:v>0.1085778</c:v>
                </c:pt>
                <c:pt idx="23">
                  <c:v>0.10896770000000001</c:v>
                </c:pt>
                <c:pt idx="24">
                  <c:v>0.10935760000000001</c:v>
                </c:pt>
                <c:pt idx="25">
                  <c:v>0.1097475</c:v>
                </c:pt>
                <c:pt idx="26">
                  <c:v>0.1101374</c:v>
                </c:pt>
                <c:pt idx="27">
                  <c:v>0.11052729999999999</c:v>
                </c:pt>
                <c:pt idx="28">
                  <c:v>0.11091720000000001</c:v>
                </c:pt>
                <c:pt idx="29">
                  <c:v>0.11130710000000001</c:v>
                </c:pt>
                <c:pt idx="30">
                  <c:v>0.111697</c:v>
                </c:pt>
                <c:pt idx="31">
                  <c:v>0.1120869</c:v>
                </c:pt>
                <c:pt idx="32">
                  <c:v>0.1124768</c:v>
                </c:pt>
                <c:pt idx="33">
                  <c:v>0.11286670000000001</c:v>
                </c:pt>
                <c:pt idx="34">
                  <c:v>0.11325660000000001</c:v>
                </c:pt>
                <c:pt idx="35">
                  <c:v>0.11364650000000001</c:v>
                </c:pt>
                <c:pt idx="36">
                  <c:v>0.1140364</c:v>
                </c:pt>
                <c:pt idx="37">
                  <c:v>0.11442629999999999</c:v>
                </c:pt>
                <c:pt idx="38">
                  <c:v>0.11481619999999999</c:v>
                </c:pt>
                <c:pt idx="39">
                  <c:v>0.11520610000000001</c:v>
                </c:pt>
                <c:pt idx="40">
                  <c:v>0.115596</c:v>
                </c:pt>
                <c:pt idx="41">
                  <c:v>0.1159859</c:v>
                </c:pt>
                <c:pt idx="42">
                  <c:v>0.1163758</c:v>
                </c:pt>
                <c:pt idx="43">
                  <c:v>0.11676570000000001</c:v>
                </c:pt>
                <c:pt idx="44">
                  <c:v>0.1171556</c:v>
                </c:pt>
                <c:pt idx="45">
                  <c:v>0.11754550000000001</c:v>
                </c:pt>
                <c:pt idx="46">
                  <c:v>0.11793540000000001</c:v>
                </c:pt>
                <c:pt idx="47">
                  <c:v>0.11832529999999999</c:v>
                </c:pt>
                <c:pt idx="48">
                  <c:v>0.11871520000000001</c:v>
                </c:pt>
                <c:pt idx="49">
                  <c:v>0.11910509999999999</c:v>
                </c:pt>
                <c:pt idx="50">
                  <c:v>0.119495</c:v>
                </c:pt>
                <c:pt idx="51">
                  <c:v>0.1198849</c:v>
                </c:pt>
                <c:pt idx="52">
                  <c:v>0.1202748</c:v>
                </c:pt>
                <c:pt idx="53">
                  <c:v>0.1206647</c:v>
                </c:pt>
                <c:pt idx="54">
                  <c:v>0.1210546</c:v>
                </c:pt>
                <c:pt idx="55">
                  <c:v>0.12144450000000001</c:v>
                </c:pt>
                <c:pt idx="56">
                  <c:v>0.12183440000000001</c:v>
                </c:pt>
                <c:pt idx="57">
                  <c:v>0.12222430000000001</c:v>
                </c:pt>
                <c:pt idx="58">
                  <c:v>0.12261419999999999</c:v>
                </c:pt>
                <c:pt idx="59">
                  <c:v>0.12300409999999999</c:v>
                </c:pt>
                <c:pt idx="60">
                  <c:v>0.123394</c:v>
                </c:pt>
                <c:pt idx="61">
                  <c:v>0.1237839</c:v>
                </c:pt>
                <c:pt idx="62">
                  <c:v>0.1241738</c:v>
                </c:pt>
                <c:pt idx="63">
                  <c:v>0.1245637</c:v>
                </c:pt>
                <c:pt idx="64">
                  <c:v>0.1249536</c:v>
                </c:pt>
                <c:pt idx="65">
                  <c:v>0.1253435</c:v>
                </c:pt>
                <c:pt idx="66">
                  <c:v>0.1257334</c:v>
                </c:pt>
                <c:pt idx="67">
                  <c:v>0.12612329999999999</c:v>
                </c:pt>
                <c:pt idx="68">
                  <c:v>0.12651319999999999</c:v>
                </c:pt>
                <c:pt idx="69">
                  <c:v>0.12690309999999999</c:v>
                </c:pt>
                <c:pt idx="70">
                  <c:v>0.12729300000000002</c:v>
                </c:pt>
                <c:pt idx="71">
                  <c:v>0.12768290000000002</c:v>
                </c:pt>
                <c:pt idx="72">
                  <c:v>0.12807280000000001</c:v>
                </c:pt>
                <c:pt idx="73">
                  <c:v>0.12846270000000001</c:v>
                </c:pt>
                <c:pt idx="74">
                  <c:v>0.12885260000000001</c:v>
                </c:pt>
                <c:pt idx="75">
                  <c:v>0.12924250000000001</c:v>
                </c:pt>
                <c:pt idx="76">
                  <c:v>0.12963239999999998</c:v>
                </c:pt>
                <c:pt idx="77">
                  <c:v>0.13002230000000001</c:v>
                </c:pt>
                <c:pt idx="78">
                  <c:v>0.13041220000000001</c:v>
                </c:pt>
                <c:pt idx="79">
                  <c:v>0.1308021</c:v>
                </c:pt>
                <c:pt idx="80">
                  <c:v>0.131192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DA-4F8B-B25C-7CCB504EA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77152"/>
        <c:axId val="82979072"/>
      </c:scatterChart>
      <c:valAx>
        <c:axId val="82977152"/>
        <c:scaling>
          <c:orientation val="minMax"/>
          <c:max val="8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T(°C)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2979072"/>
        <c:crosses val="autoZero"/>
        <c:crossBetween val="midCat"/>
      </c:valAx>
      <c:valAx>
        <c:axId val="82979072"/>
        <c:scaling>
          <c:orientation val="minMax"/>
          <c:max val="5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Us(V)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82977152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Tempx(Usx)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T(Us1)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-1.0860234849757438E-3"/>
                  <c:y val="3.815795904202443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Données!$C$15:$C$95</c:f>
              <c:numCache>
                <c:formatCode>0.00</c:formatCode>
                <c:ptCount val="81"/>
                <c:pt idx="0">
                  <c:v>0.59314991436220543</c:v>
                </c:pt>
                <c:pt idx="1">
                  <c:v>0.62365053338282517</c:v>
                </c:pt>
                <c:pt idx="2">
                  <c:v>0.65524994588422059</c:v>
                </c:pt>
                <c:pt idx="3">
                  <c:v>0.68795511615556493</c:v>
                </c:pt>
                <c:pt idx="4">
                  <c:v>0.72177062791583069</c:v>
                </c:pt>
                <c:pt idx="5">
                  <c:v>0.75669855771917793</c:v>
                </c:pt>
                <c:pt idx="6">
                  <c:v>0.79273835699466166</c:v>
                </c:pt>
                <c:pt idx="7">
                  <c:v>0.82988674422215114</c:v>
                </c:pt>
                <c:pt idx="8">
                  <c:v>0.86813760873022805</c:v>
                </c:pt>
                <c:pt idx="9">
                  <c:v>0.90748192756271995</c:v>
                </c:pt>
                <c:pt idx="10">
                  <c:v>0.94790769679756837</c:v>
                </c:pt>
                <c:pt idx="11">
                  <c:v>0.98939987861411038</c:v>
                </c:pt>
                <c:pt idx="12">
                  <c:v>1.0319403652924382</c:v>
                </c:pt>
                <c:pt idx="13">
                  <c:v>1.0755079611919169</c:v>
                </c:pt>
                <c:pt idx="14">
                  <c:v>1.1200783835958477</c:v>
                </c:pt>
                <c:pt idx="15">
                  <c:v>1.1656242831276293</c:v>
                </c:pt>
                <c:pt idx="16">
                  <c:v>1.2121152842425418</c:v>
                </c:pt>
                <c:pt idx="17">
                  <c:v>1.2595180460813704</c:v>
                </c:pt>
                <c:pt idx="18">
                  <c:v>1.3077963437409028</c:v>
                </c:pt>
                <c:pt idx="19">
                  <c:v>1.3569111697755047</c:v>
                </c:pt>
                <c:pt idx="20">
                  <c:v>1.4068208554979238</c:v>
                </c:pt>
                <c:pt idx="21">
                  <c:v>1.457481211400623</c:v>
                </c:pt>
                <c:pt idx="22">
                  <c:v>1.508845685775948</c:v>
                </c:pt>
                <c:pt idx="23">
                  <c:v>1.5608655403792111</c:v>
                </c:pt>
                <c:pt idx="24">
                  <c:v>1.6134900417578313</c:v>
                </c:pt>
                <c:pt idx="25">
                  <c:v>1.6666666666666667</c:v>
                </c:pt>
                <c:pt idx="26">
                  <c:v>1.7203413198086017</c:v>
                </c:pt>
                <c:pt idx="27">
                  <c:v>1.7744585619841451</c:v>
                </c:pt>
                <c:pt idx="28">
                  <c:v>1.8289618466072881</c:v>
                </c:pt>
                <c:pt idx="29">
                  <c:v>1.8837937624495549</c:v>
                </c:pt>
                <c:pt idx="30">
                  <c:v>1.938896280412056</c:v>
                </c:pt>
                <c:pt idx="31">
                  <c:v>1.9942110020970181</c:v>
                </c:pt>
                <c:pt idx="32">
                  <c:v>2.0496794079561145</c:v>
                </c:pt>
                <c:pt idx="33">
                  <c:v>2.1052431028323548</c:v>
                </c:pt>
                <c:pt idx="34">
                  <c:v>2.1608440567836804</c:v>
                </c:pt>
                <c:pt idx="35">
                  <c:v>2.2164248391779031</c:v>
                </c:pt>
                <c:pt idx="36">
                  <c:v>2.271928844177475</c:v>
                </c:pt>
                <c:pt idx="37">
                  <c:v>2.327300505885296</c:v>
                </c:pt>
                <c:pt idx="38">
                  <c:v>2.3824855015960869</c:v>
                </c:pt>
                <c:pt idx="39">
                  <c:v>2.4374309417874147</c:v>
                </c:pt>
                <c:pt idx="40">
                  <c:v>2.4920855456863094</c:v>
                </c:pt>
                <c:pt idx="41">
                  <c:v>2.546399801457341</c:v>
                </c:pt>
                <c:pt idx="42">
                  <c:v>2.6003261102716464</c:v>
                </c:pt>
                <c:pt idx="43">
                  <c:v>2.653818913729971</c:v>
                </c:pt>
                <c:pt idx="44">
                  <c:v>2.7068348043222521</c:v>
                </c:pt>
                <c:pt idx="45">
                  <c:v>2.7593326188084877</c:v>
                </c:pt>
                <c:pt idx="46">
                  <c:v>2.8112735145972212</c:v>
                </c:pt>
                <c:pt idx="47">
                  <c:v>2.8626210293766108</c:v>
                </c:pt>
                <c:pt idx="48">
                  <c:v>2.9133411244164535</c:v>
                </c:pt>
                <c:pt idx="49">
                  <c:v>2.963402212106057</c:v>
                </c:pt>
                <c:pt idx="50">
                  <c:v>3.0127751684214372</c:v>
                </c:pt>
                <c:pt idx="51">
                  <c:v>3.0614333311250452</c:v>
                </c:pt>
                <c:pt idx="52">
                  <c:v>3.1093524845921863</c:v>
                </c:pt>
                <c:pt idx="53">
                  <c:v>3.1565108322301674</c:v>
                </c:pt>
                <c:pt idx="54">
                  <c:v>3.2028889575099981</c:v>
                </c:pt>
                <c:pt idx="55">
                  <c:v>3.2484697746665487</c:v>
                </c:pt>
                <c:pt idx="56">
                  <c:v>3.2932384701428106</c:v>
                </c:pt>
                <c:pt idx="57">
                  <c:v>3.3371824358583821</c:v>
                </c:pt>
                <c:pt idx="58">
                  <c:v>3.3802911953730992</c:v>
                </c:pt>
                <c:pt idx="59">
                  <c:v>3.4225563239952148</c:v>
                </c:pt>
                <c:pt idx="60">
                  <c:v>3.4639713638514249</c:v>
                </c:pt>
                <c:pt idx="61">
                  <c:v>3.5045317348948331</c:v>
                </c:pt>
                <c:pt idx="62">
                  <c:v>3.5442346427782518</c:v>
                </c:pt>
                <c:pt idx="63">
                  <c:v>3.583078984465641</c:v>
                </c:pt>
                <c:pt idx="64">
                  <c:v>3.6210652523953071</c:v>
                </c:pt>
                <c:pt idx="65">
                  <c:v>3.658195437946131</c:v>
                </c:pt>
                <c:pt idx="66">
                  <c:v>3.6944729348938963</c:v>
                </c:pt>
                <c:pt idx="67">
                  <c:v>3.7299024434796433</c:v>
                </c:pt>
                <c:pt idx="68">
                  <c:v>3.7644898756470697</c:v>
                </c:pt>
                <c:pt idx="69">
                  <c:v>3.7982422619420961</c:v>
                </c:pt>
                <c:pt idx="70">
                  <c:v>3.8311676605055363</c:v>
                </c:pt>
                <c:pt idx="71">
                  <c:v>3.8632750685299939</c:v>
                </c:pt>
                <c:pt idx="72">
                  <c:v>3.8945743364950984</c:v>
                </c:pt>
                <c:pt idx="73">
                  <c:v>3.9250760854414684</c:v>
                </c:pt>
                <c:pt idx="74">
                  <c:v>3.9547916274934165</c:v>
                </c:pt>
                <c:pt idx="75">
                  <c:v>3.9837328897938411</c:v>
                </c:pt>
                <c:pt idx="76">
                  <c:v>4.0119123419718958</c:v>
                </c:pt>
                <c:pt idx="77">
                  <c:v>4.0393429272249506</c:v>
                </c:pt>
                <c:pt idx="78">
                  <c:v>4.066037997061156</c:v>
                </c:pt>
                <c:pt idx="79">
                  <c:v>4.0920112497173253</c:v>
                </c:pt>
                <c:pt idx="80">
                  <c:v>4.1172766722389413</c:v>
                </c:pt>
              </c:numCache>
            </c:numRef>
          </c:xVal>
          <c:yVal>
            <c:numRef>
              <c:f>Données!$A$15:$A$95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9A-41E0-A384-C68E1B525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46544"/>
        <c:axId val="464546216"/>
      </c:scatterChart>
      <c:valAx>
        <c:axId val="46454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546216"/>
        <c:crosses val="autoZero"/>
        <c:crossBetween val="midCat"/>
      </c:valAx>
      <c:valAx>
        <c:axId val="464546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546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PT100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8160654524483565E-2"/>
                  <c:y val="5.121515879183960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Données!$A$15:$A$95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Données!$F$15:$F$95</c:f>
              <c:numCache>
                <c:formatCode>0.00</c:formatCode>
                <c:ptCount val="81"/>
                <c:pt idx="0">
                  <c:v>100</c:v>
                </c:pt>
                <c:pt idx="1">
                  <c:v>100.3899</c:v>
                </c:pt>
                <c:pt idx="2">
                  <c:v>100.77979999999999</c:v>
                </c:pt>
                <c:pt idx="3">
                  <c:v>101.16970000000001</c:v>
                </c:pt>
                <c:pt idx="4">
                  <c:v>101.5596</c:v>
                </c:pt>
                <c:pt idx="5">
                  <c:v>101.9495</c:v>
                </c:pt>
                <c:pt idx="6">
                  <c:v>102.3394</c:v>
                </c:pt>
                <c:pt idx="7">
                  <c:v>102.72929999999999</c:v>
                </c:pt>
                <c:pt idx="8">
                  <c:v>103.11920000000001</c:v>
                </c:pt>
                <c:pt idx="9">
                  <c:v>103.5091</c:v>
                </c:pt>
                <c:pt idx="10">
                  <c:v>103.899</c:v>
                </c:pt>
                <c:pt idx="11">
                  <c:v>104.2889</c:v>
                </c:pt>
                <c:pt idx="12">
                  <c:v>104.6788</c:v>
                </c:pt>
                <c:pt idx="13">
                  <c:v>105.06870000000001</c:v>
                </c:pt>
                <c:pt idx="14">
                  <c:v>105.4586</c:v>
                </c:pt>
                <c:pt idx="15">
                  <c:v>105.8485</c:v>
                </c:pt>
                <c:pt idx="16">
                  <c:v>106.2384</c:v>
                </c:pt>
                <c:pt idx="17">
                  <c:v>106.6283</c:v>
                </c:pt>
                <c:pt idx="18">
                  <c:v>107.01820000000001</c:v>
                </c:pt>
                <c:pt idx="19">
                  <c:v>107.4081</c:v>
                </c:pt>
                <c:pt idx="20">
                  <c:v>107.798</c:v>
                </c:pt>
                <c:pt idx="21">
                  <c:v>108.1879</c:v>
                </c:pt>
                <c:pt idx="22">
                  <c:v>108.5778</c:v>
                </c:pt>
                <c:pt idx="23">
                  <c:v>108.96770000000001</c:v>
                </c:pt>
                <c:pt idx="24">
                  <c:v>109.35760000000001</c:v>
                </c:pt>
                <c:pt idx="25">
                  <c:v>109.7475</c:v>
                </c:pt>
                <c:pt idx="26">
                  <c:v>110.1374</c:v>
                </c:pt>
                <c:pt idx="27">
                  <c:v>110.5273</c:v>
                </c:pt>
                <c:pt idx="28">
                  <c:v>110.91720000000001</c:v>
                </c:pt>
                <c:pt idx="29">
                  <c:v>111.30710000000001</c:v>
                </c:pt>
                <c:pt idx="30">
                  <c:v>111.697</c:v>
                </c:pt>
                <c:pt idx="31">
                  <c:v>112.0869</c:v>
                </c:pt>
                <c:pt idx="32">
                  <c:v>112.4768</c:v>
                </c:pt>
                <c:pt idx="33">
                  <c:v>112.86670000000001</c:v>
                </c:pt>
                <c:pt idx="34">
                  <c:v>113.25660000000001</c:v>
                </c:pt>
                <c:pt idx="35">
                  <c:v>113.6465</c:v>
                </c:pt>
                <c:pt idx="36">
                  <c:v>114.0364</c:v>
                </c:pt>
                <c:pt idx="37">
                  <c:v>114.4263</c:v>
                </c:pt>
                <c:pt idx="38">
                  <c:v>114.81619999999999</c:v>
                </c:pt>
                <c:pt idx="39">
                  <c:v>115.20610000000001</c:v>
                </c:pt>
                <c:pt idx="40">
                  <c:v>115.596</c:v>
                </c:pt>
                <c:pt idx="41">
                  <c:v>115.9859</c:v>
                </c:pt>
                <c:pt idx="42">
                  <c:v>116.3758</c:v>
                </c:pt>
                <c:pt idx="43">
                  <c:v>116.76570000000001</c:v>
                </c:pt>
                <c:pt idx="44">
                  <c:v>117.15559999999999</c:v>
                </c:pt>
                <c:pt idx="45">
                  <c:v>117.5455</c:v>
                </c:pt>
                <c:pt idx="46">
                  <c:v>117.9354</c:v>
                </c:pt>
                <c:pt idx="47">
                  <c:v>118.3253</c:v>
                </c:pt>
                <c:pt idx="48">
                  <c:v>118.71520000000001</c:v>
                </c:pt>
                <c:pt idx="49">
                  <c:v>119.10509999999999</c:v>
                </c:pt>
                <c:pt idx="50">
                  <c:v>119.495</c:v>
                </c:pt>
                <c:pt idx="51">
                  <c:v>119.8849</c:v>
                </c:pt>
                <c:pt idx="52">
                  <c:v>120.2748</c:v>
                </c:pt>
                <c:pt idx="53">
                  <c:v>120.6647</c:v>
                </c:pt>
                <c:pt idx="54">
                  <c:v>121.05459999999999</c:v>
                </c:pt>
                <c:pt idx="55">
                  <c:v>121.44450000000001</c:v>
                </c:pt>
                <c:pt idx="56">
                  <c:v>121.8344</c:v>
                </c:pt>
                <c:pt idx="57">
                  <c:v>122.2243</c:v>
                </c:pt>
                <c:pt idx="58">
                  <c:v>122.6142</c:v>
                </c:pt>
                <c:pt idx="59">
                  <c:v>123.00409999999999</c:v>
                </c:pt>
                <c:pt idx="60">
                  <c:v>123.39400000000001</c:v>
                </c:pt>
                <c:pt idx="61">
                  <c:v>123.7839</c:v>
                </c:pt>
                <c:pt idx="62">
                  <c:v>124.1738</c:v>
                </c:pt>
                <c:pt idx="63">
                  <c:v>124.5637</c:v>
                </c:pt>
                <c:pt idx="64">
                  <c:v>124.95359999999999</c:v>
                </c:pt>
                <c:pt idx="65">
                  <c:v>125.34350000000001</c:v>
                </c:pt>
                <c:pt idx="66">
                  <c:v>125.7334</c:v>
                </c:pt>
                <c:pt idx="67">
                  <c:v>126.1233</c:v>
                </c:pt>
                <c:pt idx="68">
                  <c:v>126.5132</c:v>
                </c:pt>
                <c:pt idx="69">
                  <c:v>126.90309999999999</c:v>
                </c:pt>
                <c:pt idx="70">
                  <c:v>127.29300000000001</c:v>
                </c:pt>
                <c:pt idx="71">
                  <c:v>127.6829</c:v>
                </c:pt>
                <c:pt idx="72">
                  <c:v>128.0728</c:v>
                </c:pt>
                <c:pt idx="73">
                  <c:v>128.46270000000001</c:v>
                </c:pt>
                <c:pt idx="74">
                  <c:v>128.8526</c:v>
                </c:pt>
                <c:pt idx="75">
                  <c:v>129.24250000000001</c:v>
                </c:pt>
                <c:pt idx="76">
                  <c:v>129.63239999999999</c:v>
                </c:pt>
                <c:pt idx="77">
                  <c:v>130.0223</c:v>
                </c:pt>
                <c:pt idx="78">
                  <c:v>130.41220000000001</c:v>
                </c:pt>
                <c:pt idx="79">
                  <c:v>130.8021</c:v>
                </c:pt>
                <c:pt idx="80">
                  <c:v>131.19200000000001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42-4158-A505-79C8792E0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358048"/>
        <c:axId val="226357392"/>
      </c:scatterChart>
      <c:valAx>
        <c:axId val="226358048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26357392"/>
        <c:crosses val="autoZero"/>
        <c:crossBetween val="midCat"/>
      </c:valAx>
      <c:valAx>
        <c:axId val="226357392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R(</a:t>
                </a:r>
                <a:r>
                  <a:rPr lang="fr-FR">
                    <a:sym typeface="Symbol" panose="05050102010706020507" pitchFamily="18" charset="2"/>
                  </a:rPr>
                  <a:t>)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26358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pageSetup paperSize="9" orientation="landscape" horizontalDpi="4294967293" verticalDpi="4294967293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pageSetup paperSize="9" orientation="landscape" horizontalDpi="4294967293" verticalDpi="4294967293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pageSetup paperSize="9" orientation="landscape" horizontalDpi="4294967293" verticalDpi="4294967293" r:id="rId1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2</xdr:row>
      <xdr:rowOff>47625</xdr:rowOff>
    </xdr:from>
    <xdr:to>
      <xdr:col>11</xdr:col>
      <xdr:colOff>428625</xdr:colOff>
      <xdr:row>5</xdr:row>
      <xdr:rowOff>95250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E363C43B-DE2D-4D70-912F-4CE04DF255A0}"/>
            </a:ext>
          </a:extLst>
        </xdr:cNvPr>
        <xdr:cNvGrpSpPr/>
      </xdr:nvGrpSpPr>
      <xdr:grpSpPr>
        <a:xfrm>
          <a:off x="638175" y="476250"/>
          <a:ext cx="8534400" cy="619125"/>
          <a:chOff x="323850" y="361950"/>
          <a:chExt cx="8191500" cy="619125"/>
        </a:xfrm>
      </xdr:grpSpPr>
      <xdr:grpSp>
        <xdr:nvGrpSpPr>
          <xdr:cNvPr id="3" name="Groupe 18">
            <a:extLst>
              <a:ext uri="{FF2B5EF4-FFF2-40B4-BE49-F238E27FC236}">
                <a16:creationId xmlns:a16="http://schemas.microsoft.com/office/drawing/2014/main" id="{2535DF63-E75D-4263-848E-9C03D4B846FE}"/>
              </a:ext>
            </a:extLst>
          </xdr:cNvPr>
          <xdr:cNvGrpSpPr>
            <a:grpSpLocks/>
          </xdr:cNvGrpSpPr>
        </xdr:nvGrpSpPr>
        <xdr:grpSpPr bwMode="auto">
          <a:xfrm>
            <a:off x="333375" y="361950"/>
            <a:ext cx="7734300" cy="619125"/>
            <a:chOff x="2085975" y="476250"/>
            <a:chExt cx="7600950" cy="619125"/>
          </a:xfrm>
        </xdr:grpSpPr>
        <xdr:sp macro="" textlink="">
          <xdr:nvSpPr>
            <xdr:cNvPr id="9" name="Rectangle 8">
              <a:extLst>
                <a:ext uri="{FF2B5EF4-FFF2-40B4-BE49-F238E27FC236}">
                  <a16:creationId xmlns:a16="http://schemas.microsoft.com/office/drawing/2014/main" id="{D4729D5C-71EB-4CDE-A362-2329F0030AC5}"/>
                </a:ext>
              </a:extLst>
            </xdr:cNvPr>
            <xdr:cNvSpPr/>
          </xdr:nvSpPr>
          <xdr:spPr>
            <a:xfrm>
              <a:off x="2675704" y="485775"/>
              <a:ext cx="1142015" cy="609600"/>
            </a:xfrm>
            <a:prstGeom prst="rect">
              <a:avLst/>
            </a:prstGeom>
            <a:solidFill>
              <a:srgbClr val="FFC000"/>
            </a:solidFill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fr-FR" sz="1800" b="1">
                  <a:solidFill>
                    <a:schemeClr val="tx1"/>
                  </a:solidFill>
                </a:rPr>
                <a:t>Capteur</a:t>
              </a:r>
            </a:p>
          </xdr:txBody>
        </xdr:sp>
        <xdr:cxnSp macro="">
          <xdr:nvCxnSpPr>
            <xdr:cNvPr id="10" name="Connecteur droit avec flèche 9">
              <a:extLst>
                <a:ext uri="{FF2B5EF4-FFF2-40B4-BE49-F238E27FC236}">
                  <a16:creationId xmlns:a16="http://schemas.microsoft.com/office/drawing/2014/main" id="{40FF596C-DED4-4DF3-921B-F96C5AE20D01}"/>
                </a:ext>
              </a:extLst>
            </xdr:cNvPr>
            <xdr:cNvCxnSpPr/>
          </xdr:nvCxnSpPr>
          <xdr:spPr>
            <a:xfrm>
              <a:off x="2085975" y="781050"/>
              <a:ext cx="571007" cy="0"/>
            </a:xfrm>
            <a:prstGeom prst="straightConnector1">
              <a:avLst/>
            </a:prstGeom>
            <a:ln w="28575"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11" name="Rectangle 10">
              <a:extLst>
                <a:ext uri="{FF2B5EF4-FFF2-40B4-BE49-F238E27FC236}">
                  <a16:creationId xmlns:a16="http://schemas.microsoft.com/office/drawing/2014/main" id="{7CB00F94-B182-4FA9-8DC3-C0A73828B919}"/>
                </a:ext>
              </a:extLst>
            </xdr:cNvPr>
            <xdr:cNvSpPr/>
          </xdr:nvSpPr>
          <xdr:spPr>
            <a:xfrm>
              <a:off x="4454251" y="485775"/>
              <a:ext cx="1142015" cy="609600"/>
            </a:xfrm>
            <a:prstGeom prst="rect">
              <a:avLst/>
            </a:prstGeom>
            <a:solidFill>
              <a:srgbClr val="00B0F0"/>
            </a:solidFill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fr-FR" sz="1200" b="1">
                  <a:solidFill>
                    <a:schemeClr val="tx1"/>
                  </a:solidFill>
                </a:rPr>
                <a:t>Conditionneur</a:t>
              </a:r>
            </a:p>
          </xdr:txBody>
        </xdr:sp>
        <xdr:cxnSp macro="">
          <xdr:nvCxnSpPr>
            <xdr:cNvPr id="12" name="Connecteur droit avec flèche 11">
              <a:extLst>
                <a:ext uri="{FF2B5EF4-FFF2-40B4-BE49-F238E27FC236}">
                  <a16:creationId xmlns:a16="http://schemas.microsoft.com/office/drawing/2014/main" id="{99B529B7-C61C-48EC-B50F-A97392764B66}"/>
                </a:ext>
              </a:extLst>
            </xdr:cNvPr>
            <xdr:cNvCxnSpPr/>
          </xdr:nvCxnSpPr>
          <xdr:spPr>
            <a:xfrm>
              <a:off x="3864522" y="781050"/>
              <a:ext cx="571007" cy="0"/>
            </a:xfrm>
            <a:prstGeom prst="straightConnector1">
              <a:avLst/>
            </a:prstGeom>
            <a:ln w="28575"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A35B7258-2AC0-4B9D-B182-AE5B8C217487}"/>
                </a:ext>
              </a:extLst>
            </xdr:cNvPr>
            <xdr:cNvSpPr/>
          </xdr:nvSpPr>
          <xdr:spPr>
            <a:xfrm>
              <a:off x="6232799" y="476250"/>
              <a:ext cx="1142015" cy="6096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fr-FR" sz="1800" b="1">
                  <a:solidFill>
                    <a:schemeClr val="tx1"/>
                  </a:solidFill>
                </a:rPr>
                <a:t>CAN</a:t>
              </a:r>
            </a:p>
          </xdr:txBody>
        </xdr:sp>
        <xdr:cxnSp macro="">
          <xdr:nvCxnSpPr>
            <xdr:cNvPr id="14" name="Connecteur droit avec flèche 13">
              <a:extLst>
                <a:ext uri="{FF2B5EF4-FFF2-40B4-BE49-F238E27FC236}">
                  <a16:creationId xmlns:a16="http://schemas.microsoft.com/office/drawing/2014/main" id="{AA57716A-1E64-4730-BEC2-62BAF3476F34}"/>
                </a:ext>
              </a:extLst>
            </xdr:cNvPr>
            <xdr:cNvCxnSpPr/>
          </xdr:nvCxnSpPr>
          <xdr:spPr>
            <a:xfrm>
              <a:off x="5643070" y="771525"/>
              <a:ext cx="571007" cy="0"/>
            </a:xfrm>
            <a:prstGeom prst="straightConnector1">
              <a:avLst/>
            </a:prstGeom>
            <a:ln w="28575"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15" name="Rectangle 14">
              <a:extLst>
                <a:ext uri="{FF2B5EF4-FFF2-40B4-BE49-F238E27FC236}">
                  <a16:creationId xmlns:a16="http://schemas.microsoft.com/office/drawing/2014/main" id="{9F7FBA27-4FD4-418D-B77A-E5AF771FD65E}"/>
                </a:ext>
              </a:extLst>
            </xdr:cNvPr>
            <xdr:cNvSpPr/>
          </xdr:nvSpPr>
          <xdr:spPr>
            <a:xfrm>
              <a:off x="7964542" y="476250"/>
              <a:ext cx="1142015" cy="609600"/>
            </a:xfrm>
            <a:prstGeom prst="rect">
              <a:avLst/>
            </a:prstGeom>
            <a:solidFill>
              <a:srgbClr val="FFFF00"/>
            </a:solidFill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r>
                <a:rPr lang="fr-FR" sz="1800" b="1">
                  <a:solidFill>
                    <a:schemeClr val="tx1"/>
                  </a:solidFill>
                </a:rPr>
                <a:t>Traiter</a:t>
              </a:r>
            </a:p>
            <a:p>
              <a:pPr algn="ctr"/>
              <a:r>
                <a:rPr lang="fr-FR" sz="1200" b="1">
                  <a:solidFill>
                    <a:schemeClr val="tx1"/>
                  </a:solidFill>
                </a:rPr>
                <a:t>(Algorithme)</a:t>
              </a:r>
            </a:p>
          </xdr:txBody>
        </xdr:sp>
        <xdr:cxnSp macro="">
          <xdr:nvCxnSpPr>
            <xdr:cNvPr id="16" name="Connecteur droit avec flèche 15">
              <a:extLst>
                <a:ext uri="{FF2B5EF4-FFF2-40B4-BE49-F238E27FC236}">
                  <a16:creationId xmlns:a16="http://schemas.microsoft.com/office/drawing/2014/main" id="{3E690BC0-69B6-43F3-9CC6-A8D18EC4677B}"/>
                </a:ext>
              </a:extLst>
            </xdr:cNvPr>
            <xdr:cNvCxnSpPr/>
          </xdr:nvCxnSpPr>
          <xdr:spPr>
            <a:xfrm>
              <a:off x="7374813" y="771525"/>
              <a:ext cx="571007" cy="0"/>
            </a:xfrm>
            <a:prstGeom prst="straightConnector1">
              <a:avLst/>
            </a:prstGeom>
            <a:ln w="28575"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7" name="Connecteur droit avec flèche 16">
              <a:extLst>
                <a:ext uri="{FF2B5EF4-FFF2-40B4-BE49-F238E27FC236}">
                  <a16:creationId xmlns:a16="http://schemas.microsoft.com/office/drawing/2014/main" id="{36793F55-7139-4083-8F50-C5576918E010}"/>
                </a:ext>
              </a:extLst>
            </xdr:cNvPr>
            <xdr:cNvCxnSpPr/>
          </xdr:nvCxnSpPr>
          <xdr:spPr>
            <a:xfrm>
              <a:off x="9115918" y="790575"/>
              <a:ext cx="571007" cy="0"/>
            </a:xfrm>
            <a:prstGeom prst="straightConnector1">
              <a:avLst/>
            </a:prstGeom>
            <a:ln w="28575"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0D2A2CB0-24A3-4B76-BC3C-502E74CEE2B7}"/>
              </a:ext>
            </a:extLst>
          </xdr:cNvPr>
          <xdr:cNvSpPr txBox="1"/>
        </xdr:nvSpPr>
        <xdr:spPr>
          <a:xfrm>
            <a:off x="5876925" y="390525"/>
            <a:ext cx="752475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endParaRPr lang="fr-FR" sz="1200" b="0"/>
          </a:p>
        </xdr:txBody>
      </xdr:sp>
      <xdr:sp macro="" textlink="">
        <xdr:nvSpPr>
          <xdr:cNvPr id="5" name="ZoneTexte 4">
            <a:extLst>
              <a:ext uri="{FF2B5EF4-FFF2-40B4-BE49-F238E27FC236}">
                <a16:creationId xmlns:a16="http://schemas.microsoft.com/office/drawing/2014/main" id="{FB9A1AF7-FDC4-416E-8AC2-B0498ABD16CD}"/>
              </a:ext>
            </a:extLst>
          </xdr:cNvPr>
          <xdr:cNvSpPr txBox="1"/>
        </xdr:nvSpPr>
        <xdr:spPr>
          <a:xfrm>
            <a:off x="7600950" y="390525"/>
            <a:ext cx="914400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200" b="1"/>
              <a:t>Tempx</a:t>
            </a:r>
            <a:r>
              <a:rPr lang="fr-FR" sz="900" b="1"/>
              <a:t>(°C)</a:t>
            </a:r>
            <a:endParaRPr lang="fr-FR" sz="1200" b="1"/>
          </a:p>
        </xdr:txBody>
      </xdr:sp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720C449F-DE12-4759-B477-9B5F184530D8}"/>
              </a:ext>
            </a:extLst>
          </xdr:cNvPr>
          <xdr:cNvSpPr txBox="1"/>
        </xdr:nvSpPr>
        <xdr:spPr>
          <a:xfrm>
            <a:off x="323850" y="371475"/>
            <a:ext cx="752475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200" b="1"/>
              <a:t>T</a:t>
            </a:r>
            <a:r>
              <a:rPr lang="fr-FR" sz="900" b="1"/>
              <a:t>(°C)</a:t>
            </a:r>
            <a:endParaRPr lang="fr-FR" sz="1200" b="1"/>
          </a:p>
        </xdr:txBody>
      </xdr:sp>
      <xdr:sp macro="" textlink="">
        <xdr:nvSpPr>
          <xdr:cNvPr id="7" name="ZoneTexte 6">
            <a:extLst>
              <a:ext uri="{FF2B5EF4-FFF2-40B4-BE49-F238E27FC236}">
                <a16:creationId xmlns:a16="http://schemas.microsoft.com/office/drawing/2014/main" id="{D7C4F78E-5247-463F-8C51-1505CC0596EA}"/>
              </a:ext>
            </a:extLst>
          </xdr:cNvPr>
          <xdr:cNvSpPr txBox="1"/>
        </xdr:nvSpPr>
        <xdr:spPr>
          <a:xfrm>
            <a:off x="4000500" y="400050"/>
            <a:ext cx="752475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200" b="0"/>
              <a:t>Us</a:t>
            </a:r>
            <a:r>
              <a:rPr lang="fr-FR" sz="1000" b="0"/>
              <a:t>(V)</a:t>
            </a:r>
          </a:p>
        </xdr:txBody>
      </xdr:sp>
      <xdr:sp macro="" textlink="">
        <xdr:nvSpPr>
          <xdr:cNvPr id="8" name="ZoneTexte 7">
            <a:extLst>
              <a:ext uri="{FF2B5EF4-FFF2-40B4-BE49-F238E27FC236}">
                <a16:creationId xmlns:a16="http://schemas.microsoft.com/office/drawing/2014/main" id="{5B962F1F-1A0E-494F-A4D1-0DB7D20AAE73}"/>
              </a:ext>
            </a:extLst>
          </xdr:cNvPr>
          <xdr:cNvSpPr txBox="1"/>
        </xdr:nvSpPr>
        <xdr:spPr>
          <a:xfrm>
            <a:off x="2181225" y="409575"/>
            <a:ext cx="752475" cy="28841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200" b="0"/>
              <a:t>R</a:t>
            </a:r>
            <a:r>
              <a:rPr lang="fr-FR" sz="900" b="0"/>
              <a:t>(</a:t>
            </a:r>
            <a:r>
              <a:rPr lang="fr-FR" sz="900" b="0">
                <a:sym typeface="Symbol" panose="05050102010706020507" pitchFamily="18" charset="2"/>
              </a:rPr>
              <a:t>)</a:t>
            </a:r>
            <a:endParaRPr lang="fr-FR" sz="1200" b="0"/>
          </a:p>
        </xdr:txBody>
      </xdr:sp>
    </xdr:grpSp>
    <xdr:clientData/>
  </xdr:twoCellAnchor>
  <xdr:twoCellAnchor>
    <xdr:from>
      <xdr:col>7</xdr:col>
      <xdr:colOff>752475</xdr:colOff>
      <xdr:row>2</xdr:row>
      <xdr:rowOff>76200</xdr:rowOff>
    </xdr:from>
    <xdr:to>
      <xdr:col>8</xdr:col>
      <xdr:colOff>745874</xdr:colOff>
      <xdr:row>3</xdr:row>
      <xdr:rowOff>165905</xdr:rowOff>
    </xdr:to>
    <xdr:sp macro="" textlink="">
      <xdr:nvSpPr>
        <xdr:cNvPr id="21" name="ZoneTexte 20">
          <a:extLst>
            <a:ext uri="{FF2B5EF4-FFF2-40B4-BE49-F238E27FC236}">
              <a16:creationId xmlns:a16="http://schemas.microsoft.com/office/drawing/2014/main" id="{6C7B1B89-A7AB-489B-823C-36203CCBDACB}"/>
            </a:ext>
          </a:extLst>
        </xdr:cNvPr>
        <xdr:cNvSpPr txBox="1"/>
      </xdr:nvSpPr>
      <xdr:spPr>
        <a:xfrm>
          <a:off x="6410325" y="504825"/>
          <a:ext cx="783974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200" b="0"/>
            <a:t>N</a:t>
          </a:r>
          <a:endParaRPr lang="fr-FR" sz="1000" b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0.17654</cdr:x>
      <cdr:y>0.13978</cdr:y>
    </cdr:from>
    <cdr:to>
      <cdr:x>0.54569</cdr:x>
      <cdr:y>0.22715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3B10867D-291A-492C-A252-FBD370603739}"/>
            </a:ext>
          </a:extLst>
        </cdr:cNvPr>
        <cdr:cNvSpPr txBox="1"/>
      </cdr:nvSpPr>
      <cdr:spPr>
        <a:xfrm xmlns:a="http://schemas.openxmlformats.org/drawingml/2006/main">
          <a:off x="1642594" y="849464"/>
          <a:ext cx="3434781" cy="5309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200" b="1"/>
            <a:t>Thermistance CTN</a:t>
          </a:r>
        </a:p>
        <a:p xmlns:a="http://schemas.openxmlformats.org/drawingml/2006/main">
          <a:r>
            <a:rPr lang="fr-FR" sz="1100" b="1">
              <a:effectLst/>
              <a:latin typeface="+mn-lt"/>
              <a:ea typeface="+mn-ea"/>
              <a:cs typeface="+mn-cs"/>
            </a:rPr>
            <a:t>NCP 18 WF 103 F 03 RC</a:t>
          </a:r>
          <a:endParaRPr lang="fr-FR" sz="1400"/>
        </a:p>
      </cdr:txBody>
    </cdr:sp>
  </cdr:relSizeAnchor>
  <cdr:relSizeAnchor xmlns:cdr="http://schemas.openxmlformats.org/drawingml/2006/chartDrawing">
    <cdr:from>
      <cdr:x>0.86008</cdr:x>
      <cdr:y>0.09076</cdr:y>
    </cdr:from>
    <cdr:to>
      <cdr:x>0.97376</cdr:x>
      <cdr:y>0.15049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4C808CC4-3AE8-4C8F-9CDC-13046C5B7C82}"/>
            </a:ext>
          </a:extLst>
        </cdr:cNvPr>
        <cdr:cNvSpPr txBox="1"/>
      </cdr:nvSpPr>
      <cdr:spPr>
        <a:xfrm xmlns:a="http://schemas.openxmlformats.org/drawingml/2006/main">
          <a:off x="8002671" y="551583"/>
          <a:ext cx="1057745" cy="3629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/>
            <a:t>Annexe 2</a:t>
          </a:r>
        </a:p>
      </cdr:txBody>
    </cdr:sp>
  </cdr:relSizeAnchor>
  <cdr:relSizeAnchor xmlns:cdr="http://schemas.openxmlformats.org/drawingml/2006/chartDrawing">
    <cdr:from>
      <cdr:x>0.47547</cdr:x>
      <cdr:y>0.25907</cdr:y>
    </cdr:from>
    <cdr:to>
      <cdr:x>0.63198</cdr:x>
      <cdr:y>0.3601</cdr:y>
    </cdr:to>
    <cdr:sp macro="" textlink="">
      <cdr:nvSpPr>
        <cdr:cNvPr id="5" name="ZoneTexte 4">
          <a:extLst xmlns:a="http://schemas.openxmlformats.org/drawingml/2006/main">
            <a:ext uri="{FF2B5EF4-FFF2-40B4-BE49-F238E27FC236}">
              <a16:creationId xmlns:a16="http://schemas.microsoft.com/office/drawing/2014/main" id="{5603CA21-E533-4C00-94EC-6043EAE7711E}"/>
            </a:ext>
          </a:extLst>
        </cdr:cNvPr>
        <cdr:cNvSpPr txBox="1"/>
      </cdr:nvSpPr>
      <cdr:spPr>
        <a:xfrm xmlns:a="http://schemas.openxmlformats.org/drawingml/2006/main">
          <a:off x="4424008" y="1574380"/>
          <a:ext cx="1456302" cy="6140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0.23266</cdr:x>
      <cdr:y>0.49093</cdr:y>
    </cdr:from>
    <cdr:to>
      <cdr:x>0.43824</cdr:x>
      <cdr:y>0.54534</cdr:y>
    </cdr:to>
    <cdr:sp macro="" textlink="">
      <cdr:nvSpPr>
        <cdr:cNvPr id="6" name="ZoneTexte 5">
          <a:extLst xmlns:a="http://schemas.openxmlformats.org/drawingml/2006/main">
            <a:ext uri="{FF2B5EF4-FFF2-40B4-BE49-F238E27FC236}">
              <a16:creationId xmlns:a16="http://schemas.microsoft.com/office/drawing/2014/main" id="{9A6F4594-4336-4087-A494-9D175DE005A1}"/>
            </a:ext>
          </a:extLst>
        </cdr:cNvPr>
        <cdr:cNvSpPr txBox="1"/>
      </cdr:nvSpPr>
      <cdr:spPr>
        <a:xfrm xmlns:a="http://schemas.openxmlformats.org/drawingml/2006/main">
          <a:off x="2164772" y="2983450"/>
          <a:ext cx="1912873" cy="33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 b="1"/>
            <a:t>R</a:t>
          </a:r>
          <a:r>
            <a:rPr lang="fr-FR" sz="1100" b="1" baseline="0"/>
            <a:t>(T</a:t>
          </a:r>
          <a:r>
            <a:rPr lang="fr-FR" sz="1100" b="1"/>
            <a:t>) = ?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0.07385</cdr:x>
      <cdr:y>0.523</cdr:y>
    </cdr:from>
    <cdr:to>
      <cdr:x>0.32741</cdr:x>
      <cdr:y>0.58822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CC14AED-0E7F-41C3-A481-FEE5F3EE91E3}"/>
            </a:ext>
          </a:extLst>
        </cdr:cNvPr>
        <cdr:cNvSpPr txBox="1"/>
      </cdr:nvSpPr>
      <cdr:spPr>
        <a:xfrm xmlns:a="http://schemas.openxmlformats.org/drawingml/2006/main">
          <a:off x="687154" y="3178357"/>
          <a:ext cx="2359271" cy="3963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 b="1"/>
            <a:t>Montage potentiométrique Us</a:t>
          </a:r>
          <a:r>
            <a:rPr lang="fr-FR" sz="800" b="1"/>
            <a:t>1</a:t>
          </a:r>
          <a:r>
            <a:rPr lang="fr-FR" sz="1200" b="1"/>
            <a:t>(T)</a:t>
          </a:r>
        </a:p>
      </cdr:txBody>
    </cdr:sp>
  </cdr:relSizeAnchor>
  <cdr:relSizeAnchor xmlns:cdr="http://schemas.openxmlformats.org/drawingml/2006/chartDrawing">
    <cdr:from>
      <cdr:x>0.8491</cdr:x>
      <cdr:y>0.01934</cdr:y>
    </cdr:from>
    <cdr:to>
      <cdr:x>0.96279</cdr:x>
      <cdr:y>0.07907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7D3E91CC-E672-4112-8213-D337707F605E}"/>
            </a:ext>
          </a:extLst>
        </cdr:cNvPr>
        <cdr:cNvSpPr txBox="1"/>
      </cdr:nvSpPr>
      <cdr:spPr>
        <a:xfrm xmlns:a="http://schemas.openxmlformats.org/drawingml/2006/main">
          <a:off x="7900553" y="117555"/>
          <a:ext cx="1057838" cy="362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400" b="1"/>
            <a:t>Annexe 3</a:t>
          </a:r>
        </a:p>
      </cdr:txBody>
    </cdr:sp>
  </cdr:relSizeAnchor>
  <cdr:relSizeAnchor xmlns:cdr="http://schemas.openxmlformats.org/drawingml/2006/chartDrawing">
    <cdr:from>
      <cdr:x>0.55922</cdr:x>
      <cdr:y>0.64249</cdr:y>
    </cdr:from>
    <cdr:to>
      <cdr:x>0.9467</cdr:x>
      <cdr:y>0.79016</cdr:y>
    </cdr:to>
    <cdr:sp macro="" textlink="">
      <cdr:nvSpPr>
        <cdr:cNvPr id="4" name="ZoneTexte 3">
          <a:extLst xmlns:a="http://schemas.openxmlformats.org/drawingml/2006/main">
            <a:ext uri="{FF2B5EF4-FFF2-40B4-BE49-F238E27FC236}">
              <a16:creationId xmlns:a16="http://schemas.microsoft.com/office/drawing/2014/main" id="{B7B68423-3310-487F-B517-FB6D05736257}"/>
            </a:ext>
          </a:extLst>
        </cdr:cNvPr>
        <cdr:cNvSpPr txBox="1"/>
      </cdr:nvSpPr>
      <cdr:spPr>
        <a:xfrm xmlns:a="http://schemas.openxmlformats.org/drawingml/2006/main">
          <a:off x="5203327" y="3904463"/>
          <a:ext cx="3605330" cy="897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0.73266</cdr:x>
      <cdr:y>0.77202</cdr:y>
    </cdr:from>
    <cdr:to>
      <cdr:x>0.96362</cdr:x>
      <cdr:y>0.8329</cdr:y>
    </cdr:to>
    <cdr:sp macro="" textlink="">
      <cdr:nvSpPr>
        <cdr:cNvPr id="6" name="ZoneTexte 5">
          <a:extLst xmlns:a="http://schemas.openxmlformats.org/drawingml/2006/main">
            <a:ext uri="{FF2B5EF4-FFF2-40B4-BE49-F238E27FC236}">
              <a16:creationId xmlns:a16="http://schemas.microsoft.com/office/drawing/2014/main" id="{04211BD8-6868-4056-A928-53B877627085}"/>
            </a:ext>
          </a:extLst>
        </cdr:cNvPr>
        <cdr:cNvSpPr txBox="1"/>
      </cdr:nvSpPr>
      <cdr:spPr>
        <a:xfrm xmlns:a="http://schemas.openxmlformats.org/drawingml/2006/main">
          <a:off x="6817066" y="4691653"/>
          <a:ext cx="2149029" cy="369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 b="1">
              <a:effectLst/>
              <a:latin typeface="+mn-lt"/>
              <a:ea typeface="+mn-ea"/>
              <a:cs typeface="+mn-cs"/>
            </a:rPr>
            <a:t>PT100 et source de courant Us2 (T)</a:t>
          </a:r>
          <a:endParaRPr lang="fr-FR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C7EB875-1026-486E-8A7F-7B8B4581AC2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14C879B-8679-4E14-B05B-95B1216FE91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0.48139</cdr:x>
      <cdr:y>0.04145</cdr:y>
    </cdr:from>
    <cdr:to>
      <cdr:x>0.55668</cdr:x>
      <cdr:y>0.09197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B8EDB454-2F9A-4253-9F5C-8ED56FF0832B}"/>
            </a:ext>
          </a:extLst>
        </cdr:cNvPr>
        <cdr:cNvSpPr txBox="1"/>
      </cdr:nvSpPr>
      <cdr:spPr>
        <a:xfrm xmlns:a="http://schemas.openxmlformats.org/drawingml/2006/main">
          <a:off x="4479111" y="251901"/>
          <a:ext cx="700599" cy="307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400" b="1"/>
            <a:t>PT100</a:t>
          </a:r>
        </a:p>
      </cdr:txBody>
    </cdr:sp>
  </cdr:relSizeAnchor>
  <cdr:relSizeAnchor xmlns:cdr="http://schemas.openxmlformats.org/drawingml/2006/chartDrawing">
    <cdr:from>
      <cdr:x>0.89594</cdr:x>
      <cdr:y>0.02202</cdr:y>
    </cdr:from>
    <cdr:to>
      <cdr:x>0.98308</cdr:x>
      <cdr:y>0.08031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EDFB885F-00B2-4CE1-90D4-14E4301B5BB8}"/>
            </a:ext>
          </a:extLst>
        </cdr:cNvPr>
        <cdr:cNvSpPr txBox="1"/>
      </cdr:nvSpPr>
      <cdr:spPr>
        <a:xfrm xmlns:a="http://schemas.openxmlformats.org/drawingml/2006/main">
          <a:off x="8336344" y="133822"/>
          <a:ext cx="810805" cy="354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200" b="1"/>
            <a:t>Annexe</a:t>
          </a:r>
          <a:r>
            <a:rPr lang="fr-FR" sz="1100"/>
            <a:t> </a:t>
          </a:r>
          <a:r>
            <a:rPr lang="fr-FR" sz="1200" b="1"/>
            <a:t>4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zoomScaleNormal="100" workbookViewId="0">
      <selection activeCell="Q18" sqref="Q18"/>
    </sheetView>
  </sheetViews>
  <sheetFormatPr baseColWidth="10" defaultRowHeight="15"/>
  <cols>
    <col min="4" max="4" width="14.28515625" customWidth="1"/>
    <col min="6" max="6" width="13.42578125" customWidth="1"/>
    <col min="8" max="8" width="11.85546875" customWidth="1"/>
    <col min="9" max="9" width="11.5703125" customWidth="1"/>
  </cols>
  <sheetData>
    <row r="1" spans="1:16" ht="18.75">
      <c r="A1" s="3" t="s">
        <v>9</v>
      </c>
      <c r="B1" t="s">
        <v>10</v>
      </c>
    </row>
    <row r="5" spans="1:16">
      <c r="P5" t="s">
        <v>6</v>
      </c>
    </row>
    <row r="6" spans="1:16">
      <c r="P6" t="s">
        <v>7</v>
      </c>
    </row>
    <row r="7" spans="1:16">
      <c r="B7" t="s">
        <v>8</v>
      </c>
    </row>
    <row r="9" spans="1:16" ht="15.75">
      <c r="A9" s="15" t="s">
        <v>11</v>
      </c>
      <c r="B9" s="16"/>
      <c r="C9" s="16"/>
      <c r="D9" s="16"/>
      <c r="L9" s="21" t="s">
        <v>25</v>
      </c>
      <c r="M9" s="21"/>
      <c r="N9" s="22"/>
      <c r="O9" s="22"/>
    </row>
    <row r="10" spans="1:16">
      <c r="L10" s="23" t="s">
        <v>20</v>
      </c>
      <c r="M10" s="23"/>
      <c r="N10" s="23"/>
      <c r="O10" s="7"/>
    </row>
    <row r="11" spans="1:16" ht="15.75">
      <c r="A11" s="17" t="s">
        <v>21</v>
      </c>
      <c r="B11" s="18"/>
      <c r="C11" s="24" t="s">
        <v>20</v>
      </c>
      <c r="D11" s="25"/>
      <c r="F11" s="10" t="s">
        <v>27</v>
      </c>
      <c r="L11" s="23" t="s">
        <v>23</v>
      </c>
      <c r="M11" s="23"/>
      <c r="N11" s="23"/>
      <c r="O11" s="7"/>
    </row>
    <row r="12" spans="1:16" ht="15.75">
      <c r="A12" s="17" t="s">
        <v>26</v>
      </c>
      <c r="B12" s="19"/>
      <c r="C12" s="20" t="s">
        <v>22</v>
      </c>
      <c r="D12" s="20"/>
      <c r="F12" s="10" t="s">
        <v>28</v>
      </c>
      <c r="G12" t="s">
        <v>31</v>
      </c>
      <c r="H12" t="s">
        <v>32</v>
      </c>
      <c r="K12" s="6" t="s">
        <v>24</v>
      </c>
      <c r="L12" s="8" t="s">
        <v>13</v>
      </c>
      <c r="M12" s="8" t="s">
        <v>5</v>
      </c>
      <c r="N12" s="8" t="s">
        <v>12</v>
      </c>
      <c r="O12" s="9" t="s">
        <v>5</v>
      </c>
    </row>
    <row r="13" spans="1:16">
      <c r="A13" s="10" t="s">
        <v>17</v>
      </c>
      <c r="B13" s="10" t="s">
        <v>0</v>
      </c>
      <c r="C13" s="5" t="s">
        <v>18</v>
      </c>
      <c r="D13" s="5" t="s">
        <v>19</v>
      </c>
      <c r="E13" s="1"/>
      <c r="F13" s="10" t="s">
        <v>0</v>
      </c>
      <c r="G13" s="5" t="s">
        <v>29</v>
      </c>
      <c r="H13" s="5" t="s">
        <v>30</v>
      </c>
      <c r="K13" s="6"/>
      <c r="L13" s="8" t="s">
        <v>2</v>
      </c>
      <c r="M13" s="8" t="s">
        <v>4</v>
      </c>
      <c r="N13" s="8" t="s">
        <v>1</v>
      </c>
      <c r="O13" s="8" t="s">
        <v>3</v>
      </c>
    </row>
    <row r="14" spans="1:16">
      <c r="A14" s="10" t="s">
        <v>14</v>
      </c>
      <c r="B14" s="4" t="s">
        <v>15</v>
      </c>
      <c r="C14" s="5" t="s">
        <v>16</v>
      </c>
      <c r="D14" s="5" t="s">
        <v>16</v>
      </c>
      <c r="E14" s="1"/>
      <c r="F14" s="4" t="s">
        <v>15</v>
      </c>
      <c r="G14" s="5" t="s">
        <v>16</v>
      </c>
      <c r="H14" s="5" t="s">
        <v>16</v>
      </c>
      <c r="K14" s="6"/>
      <c r="L14" s="8" t="s">
        <v>14</v>
      </c>
      <c r="M14" s="8" t="s">
        <v>14</v>
      </c>
      <c r="N14" s="8" t="s">
        <v>14</v>
      </c>
      <c r="O14" s="8" t="s">
        <v>14</v>
      </c>
    </row>
    <row r="15" spans="1:16" ht="15.75">
      <c r="A15" s="11">
        <v>0</v>
      </c>
      <c r="B15" s="12">
        <f>10000*EXP(4275*((1/(A15+273.15))-(1/298.15)))</f>
        <v>37147.860759419775</v>
      </c>
      <c r="C15" s="13">
        <f>5*5000/(5000+B15)</f>
        <v>0.59314991436220543</v>
      </c>
      <c r="D15" s="14"/>
      <c r="F15" s="2">
        <f>0.3899*A15+100</f>
        <v>100</v>
      </c>
      <c r="G15">
        <f>F15*0.001</f>
        <v>0.1</v>
      </c>
      <c r="H15">
        <f>(G15-0.1)*130</f>
        <v>0</v>
      </c>
      <c r="L15" s="14">
        <f t="shared" ref="L15:L46" si="0" xml:space="preserve"> 1.5538*POWER(C15,3) - 10.191*POWER(C15,2) + 39.798*POWER(C15,1) - 20.051</f>
        <v>0.29396954237211403</v>
      </c>
      <c r="M15" s="2">
        <f>C15-L15</f>
        <v>0.2991803719900914</v>
      </c>
      <c r="N15" s="14"/>
      <c r="O15" s="2">
        <f t="shared" ref="O15:O46" si="1">A15-N15</f>
        <v>0</v>
      </c>
    </row>
    <row r="16" spans="1:16" ht="15.75">
      <c r="A16" s="11">
        <v>1</v>
      </c>
      <c r="B16" s="12">
        <f t="shared" ref="B16:B79" si="2">10000*EXP(4275*((1/(A16+273.15))-(1/298.15)))</f>
        <v>35086.552743560082</v>
      </c>
      <c r="C16" s="13">
        <f t="shared" ref="C16:C79" si="3">5*5000/(5000+B16)</f>
        <v>0.62365053338282517</v>
      </c>
      <c r="D16" s="14"/>
      <c r="F16" s="2">
        <f>0.3899*A16+100</f>
        <v>100.3899</v>
      </c>
      <c r="G16">
        <f t="shared" ref="G16:G79" si="4">F16*0.001</f>
        <v>0.1003899</v>
      </c>
      <c r="H16">
        <f t="shared" ref="H16:H79" si="5">(G16-0.1)*130</f>
        <v>5.0686999999999816E-2</v>
      </c>
      <c r="L16" s="14">
        <f t="shared" si="0"/>
        <v>1.1822503278118006</v>
      </c>
      <c r="M16" s="2">
        <f t="shared" ref="M16:M47" si="6">A16-L16</f>
        <v>-0.18225032781180062</v>
      </c>
      <c r="N16" s="14"/>
      <c r="O16" s="2">
        <f t="shared" si="1"/>
        <v>1</v>
      </c>
    </row>
    <row r="17" spans="1:15" ht="15.75">
      <c r="A17" s="11">
        <v>2</v>
      </c>
      <c r="B17" s="12">
        <f t="shared" si="2"/>
        <v>33153.379724837665</v>
      </c>
      <c r="C17" s="13">
        <f t="shared" si="3"/>
        <v>0.65524994588422059</v>
      </c>
      <c r="D17" s="14"/>
      <c r="F17" s="2">
        <f t="shared" ref="F17:F80" si="7">0.3899*A17+100</f>
        <v>100.77979999999999</v>
      </c>
      <c r="G17">
        <f t="shared" si="4"/>
        <v>0.1007798</v>
      </c>
      <c r="H17">
        <f t="shared" si="5"/>
        <v>0.10137399999999963</v>
      </c>
      <c r="L17" s="14">
        <f t="shared" si="0"/>
        <v>2.0882416258980889</v>
      </c>
      <c r="M17" s="2">
        <f t="shared" si="6"/>
        <v>-8.8241625898088927E-2</v>
      </c>
      <c r="N17" s="14"/>
      <c r="O17" s="2">
        <f t="shared" si="1"/>
        <v>2</v>
      </c>
    </row>
    <row r="18" spans="1:15" ht="15.75">
      <c r="A18" s="11">
        <v>3</v>
      </c>
      <c r="B18" s="12">
        <f t="shared" si="2"/>
        <v>31339.580029152421</v>
      </c>
      <c r="C18" s="13">
        <f t="shared" si="3"/>
        <v>0.68795511615556493</v>
      </c>
      <c r="D18" s="14"/>
      <c r="F18" s="2">
        <f t="shared" si="7"/>
        <v>101.16970000000001</v>
      </c>
      <c r="G18">
        <f t="shared" si="4"/>
        <v>0.1011697</v>
      </c>
      <c r="H18">
        <f t="shared" si="5"/>
        <v>0.15206099999999945</v>
      </c>
      <c r="L18" s="14">
        <f t="shared" si="0"/>
        <v>3.0109309109684013</v>
      </c>
      <c r="M18" s="2">
        <f t="shared" si="6"/>
        <v>-1.0930910968401264E-2</v>
      </c>
      <c r="N18" s="14"/>
      <c r="O18" s="2">
        <f t="shared" si="1"/>
        <v>3</v>
      </c>
    </row>
    <row r="19" spans="1:15" ht="15.75">
      <c r="A19" s="11">
        <v>4</v>
      </c>
      <c r="B19" s="12">
        <f t="shared" si="2"/>
        <v>29637.042618635587</v>
      </c>
      <c r="C19" s="13">
        <f t="shared" si="3"/>
        <v>0.72177062791583069</v>
      </c>
      <c r="D19" s="14"/>
      <c r="F19" s="2">
        <f t="shared" si="7"/>
        <v>101.5596</v>
      </c>
      <c r="G19">
        <f t="shared" si="4"/>
        <v>0.1015596</v>
      </c>
      <c r="H19">
        <f t="shared" si="5"/>
        <v>0.20274799999999926</v>
      </c>
      <c r="L19" s="14">
        <f t="shared" si="0"/>
        <v>3.9492390062293943</v>
      </c>
      <c r="M19" s="2">
        <f t="shared" si="6"/>
        <v>5.0760993770605722E-2</v>
      </c>
      <c r="N19" s="14"/>
      <c r="O19" s="2">
        <f t="shared" si="1"/>
        <v>4</v>
      </c>
    </row>
    <row r="20" spans="1:15" ht="15.75">
      <c r="A20" s="11">
        <v>5</v>
      </c>
      <c r="B20" s="12">
        <f t="shared" si="2"/>
        <v>28038.255121503575</v>
      </c>
      <c r="C20" s="13">
        <f t="shared" si="3"/>
        <v>0.75669855771917793</v>
      </c>
      <c r="D20" s="14"/>
      <c r="F20" s="2">
        <f t="shared" si="7"/>
        <v>101.9495</v>
      </c>
      <c r="G20">
        <f t="shared" si="4"/>
        <v>0.1019495</v>
      </c>
      <c r="H20">
        <f t="shared" si="5"/>
        <v>0.25343499999999908</v>
      </c>
      <c r="L20" s="14">
        <f t="shared" si="0"/>
        <v>4.9020275021639961</v>
      </c>
      <c r="M20" s="2">
        <f t="shared" si="6"/>
        <v>9.7972497836003924E-2</v>
      </c>
      <c r="N20" s="14"/>
      <c r="O20" s="2">
        <f t="shared" si="1"/>
        <v>5</v>
      </c>
    </row>
    <row r="21" spans="1:15" ht="15.75">
      <c r="A21" s="11">
        <v>6</v>
      </c>
      <c r="B21" s="12">
        <f t="shared" si="2"/>
        <v>26536.256293661783</v>
      </c>
      <c r="C21" s="13">
        <f t="shared" si="3"/>
        <v>0.79273835699466166</v>
      </c>
      <c r="D21" s="14"/>
      <c r="F21" s="2">
        <f t="shared" si="7"/>
        <v>102.3394</v>
      </c>
      <c r="G21">
        <f t="shared" si="4"/>
        <v>0.1023394</v>
      </c>
      <c r="H21">
        <f t="shared" si="5"/>
        <v>0.30412199999999889</v>
      </c>
      <c r="L21" s="14">
        <f t="shared" si="0"/>
        <v>5.868107207992491</v>
      </c>
      <c r="M21" s="2">
        <f t="shared" si="6"/>
        <v>0.13189279200750903</v>
      </c>
      <c r="N21" s="14"/>
      <c r="O21" s="2">
        <f t="shared" si="1"/>
        <v>6</v>
      </c>
    </row>
    <row r="22" spans="1:15" ht="15.75">
      <c r="A22" s="11">
        <v>7</v>
      </c>
      <c r="B22" s="12">
        <f t="shared" si="2"/>
        <v>25124.592511032792</v>
      </c>
      <c r="C22" s="13">
        <f t="shared" si="3"/>
        <v>0.82988674422215114</v>
      </c>
      <c r="D22" s="14"/>
      <c r="F22" s="2">
        <f t="shared" si="7"/>
        <v>102.72929999999999</v>
      </c>
      <c r="G22">
        <f t="shared" si="4"/>
        <v>0.1027293</v>
      </c>
      <c r="H22">
        <f t="shared" si="5"/>
        <v>0.35480899999999871</v>
      </c>
      <c r="L22" s="14">
        <f t="shared" si="0"/>
        <v>6.8462475695385194</v>
      </c>
      <c r="M22" s="2">
        <f t="shared" si="6"/>
        <v>0.15375243046148057</v>
      </c>
      <c r="N22" s="14"/>
      <c r="O22" s="2">
        <f t="shared" si="1"/>
        <v>7</v>
      </c>
    </row>
    <row r="23" spans="1:15" ht="15.75">
      <c r="A23" s="11">
        <v>8</v>
      </c>
      <c r="B23" s="12">
        <f t="shared" si="2"/>
        <v>23797.277929896361</v>
      </c>
      <c r="C23" s="13">
        <f t="shared" si="3"/>
        <v>0.86813760873022805</v>
      </c>
      <c r="D23" s="14"/>
      <c r="F23" s="2">
        <f t="shared" si="7"/>
        <v>103.11920000000001</v>
      </c>
      <c r="G23">
        <f t="shared" si="4"/>
        <v>0.10311920000000001</v>
      </c>
      <c r="H23">
        <f t="shared" si="5"/>
        <v>0.4054960000000003</v>
      </c>
      <c r="L23" s="14">
        <f t="shared" si="0"/>
        <v>7.8351869632250946</v>
      </c>
      <c r="M23" s="2">
        <f t="shared" si="6"/>
        <v>0.16481303677490544</v>
      </c>
      <c r="N23" s="14"/>
      <c r="O23" s="2">
        <f t="shared" si="1"/>
        <v>8</v>
      </c>
    </row>
    <row r="24" spans="1:15" ht="15.75">
      <c r="A24" s="11">
        <v>9</v>
      </c>
      <c r="B24" s="12">
        <f t="shared" si="2"/>
        <v>22548.757986998196</v>
      </c>
      <c r="C24" s="13">
        <f t="shared" si="3"/>
        <v>0.90748192756271995</v>
      </c>
      <c r="D24" s="14"/>
      <c r="F24" s="2">
        <f t="shared" si="7"/>
        <v>103.5091</v>
      </c>
      <c r="G24">
        <f t="shared" si="4"/>
        <v>0.10350910000000001</v>
      </c>
      <c r="H24">
        <f t="shared" si="5"/>
        <v>0.45618300000000012</v>
      </c>
      <c r="L24" s="14">
        <f t="shared" si="0"/>
        <v>8.8336437524135754</v>
      </c>
      <c r="M24" s="2">
        <f t="shared" si="6"/>
        <v>0.16635624758642464</v>
      </c>
      <c r="N24" s="14"/>
      <c r="O24" s="2">
        <f t="shared" si="1"/>
        <v>9</v>
      </c>
    </row>
    <row r="25" spans="1:15" ht="15.75">
      <c r="A25" s="11">
        <v>10</v>
      </c>
      <c r="B25" s="12">
        <f t="shared" si="2"/>
        <v>21373.875942204642</v>
      </c>
      <c r="C25" s="13">
        <f t="shared" si="3"/>
        <v>0.94790769679756837</v>
      </c>
      <c r="D25" s="14"/>
      <c r="F25" s="2">
        <f t="shared" si="7"/>
        <v>103.899</v>
      </c>
      <c r="G25">
        <f t="shared" si="4"/>
        <v>0.10389900000000001</v>
      </c>
      <c r="H25">
        <f t="shared" si="5"/>
        <v>0.50686999999999993</v>
      </c>
      <c r="L25" s="14">
        <f t="shared" si="0"/>
        <v>9.8403279695786416</v>
      </c>
      <c r="M25" s="2">
        <f t="shared" si="6"/>
        <v>0.15967203042135836</v>
      </c>
      <c r="N25" s="14"/>
      <c r="O25" s="2">
        <f t="shared" si="1"/>
        <v>10</v>
      </c>
    </row>
    <row r="26" spans="1:15" ht="15.75">
      <c r="A26" s="11">
        <v>11</v>
      </c>
      <c r="B26" s="12">
        <f t="shared" si="2"/>
        <v>20267.842194420358</v>
      </c>
      <c r="C26" s="13">
        <f t="shared" si="3"/>
        <v>0.98939987861411038</v>
      </c>
      <c r="D26" s="14"/>
      <c r="F26" s="2">
        <f t="shared" si="7"/>
        <v>104.2889</v>
      </c>
      <c r="G26">
        <f t="shared" si="4"/>
        <v>0.1042889</v>
      </c>
      <c r="H26">
        <f t="shared" si="5"/>
        <v>0.55755699999999975</v>
      </c>
      <c r="L26" s="14">
        <f t="shared" si="0"/>
        <v>10.853953466593293</v>
      </c>
      <c r="M26" s="2">
        <f t="shared" si="6"/>
        <v>0.14604653340670737</v>
      </c>
      <c r="N26" s="14"/>
      <c r="O26" s="2">
        <f t="shared" si="1"/>
        <v>11</v>
      </c>
    </row>
    <row r="27" spans="1:15" ht="15.75">
      <c r="A27" s="11">
        <v>12</v>
      </c>
      <c r="B27" s="12">
        <f t="shared" si="2"/>
        <v>19226.206126664434</v>
      </c>
      <c r="C27" s="13">
        <f t="shared" si="3"/>
        <v>1.0319403652924382</v>
      </c>
      <c r="D27" s="14"/>
      <c r="F27" s="2">
        <f t="shared" si="7"/>
        <v>104.6788</v>
      </c>
      <c r="G27">
        <f t="shared" si="4"/>
        <v>0.1046788</v>
      </c>
      <c r="H27">
        <f t="shared" si="5"/>
        <v>0.60824399999999956</v>
      </c>
      <c r="L27" s="14">
        <f t="shared" si="0"/>
        <v>11.873250356412068</v>
      </c>
      <c r="M27" s="2">
        <f t="shared" si="6"/>
        <v>0.12674964358793162</v>
      </c>
      <c r="N27" s="14"/>
      <c r="O27" s="2">
        <f t="shared" si="1"/>
        <v>12</v>
      </c>
    </row>
    <row r="28" spans="1:15" ht="15.75">
      <c r="A28" s="11">
        <v>13</v>
      </c>
      <c r="B28" s="12">
        <f t="shared" si="2"/>
        <v>18244.830258898401</v>
      </c>
      <c r="C28" s="13">
        <f t="shared" si="3"/>
        <v>1.0755079611919169</v>
      </c>
      <c r="D28" s="14"/>
      <c r="F28" s="2">
        <f t="shared" si="7"/>
        <v>105.06870000000001</v>
      </c>
      <c r="G28">
        <f t="shared" si="4"/>
        <v>0.10506870000000001</v>
      </c>
      <c r="H28">
        <f t="shared" si="5"/>
        <v>0.65893100000000127</v>
      </c>
      <c r="L28" s="14">
        <f t="shared" si="0"/>
        <v>12.896977553416828</v>
      </c>
      <c r="M28" s="2">
        <f t="shared" si="6"/>
        <v>0.1030224465831715</v>
      </c>
      <c r="N28" s="14"/>
      <c r="O28" s="2">
        <f t="shared" si="1"/>
        <v>13</v>
      </c>
    </row>
    <row r="29" spans="1:15" ht="15.75">
      <c r="A29" s="11">
        <v>14</v>
      </c>
      <c r="B29" s="12">
        <f t="shared" si="2"/>
        <v>17319.8665076824</v>
      </c>
      <c r="C29" s="13">
        <f t="shared" si="3"/>
        <v>1.1200783835958477</v>
      </c>
      <c r="D29" s="14"/>
      <c r="F29" s="2">
        <f t="shared" si="7"/>
        <v>105.4586</v>
      </c>
      <c r="G29">
        <f t="shared" si="4"/>
        <v>0.1054586</v>
      </c>
      <c r="H29">
        <f t="shared" si="5"/>
        <v>0.70961799999999919</v>
      </c>
      <c r="L29" s="14">
        <f t="shared" si="0"/>
        <v>13.92393520730381</v>
      </c>
      <c r="M29" s="2">
        <f t="shared" si="6"/>
        <v>7.6064792696190153E-2</v>
      </c>
      <c r="N29" s="14"/>
      <c r="O29" s="2">
        <f t="shared" si="1"/>
        <v>14</v>
      </c>
    </row>
    <row r="30" spans="1:15" ht="15.75">
      <c r="A30" s="11">
        <v>15</v>
      </c>
      <c r="B30" s="12">
        <f t="shared" si="2"/>
        <v>16447.734370220423</v>
      </c>
      <c r="C30" s="13">
        <f t="shared" si="3"/>
        <v>1.1656242831276293</v>
      </c>
      <c r="D30" s="14"/>
      <c r="F30" s="2">
        <f t="shared" si="7"/>
        <v>105.8485</v>
      </c>
      <c r="G30">
        <f t="shared" si="4"/>
        <v>0.1058485</v>
      </c>
      <c r="H30">
        <f t="shared" si="5"/>
        <v>0.76030499999999901</v>
      </c>
      <c r="L30" s="14">
        <f t="shared" si="0"/>
        <v>14.952976817269676</v>
      </c>
      <c r="M30" s="2">
        <f t="shared" si="6"/>
        <v>4.7023182730324464E-2</v>
      </c>
      <c r="N30" s="14"/>
      <c r="O30" s="2">
        <f t="shared" si="1"/>
        <v>15</v>
      </c>
    </row>
    <row r="31" spans="1:15" ht="15.75">
      <c r="A31" s="11">
        <v>16</v>
      </c>
      <c r="B31" s="12">
        <f t="shared" si="2"/>
        <v>15625.100867053792</v>
      </c>
      <c r="C31" s="13">
        <f t="shared" si="3"/>
        <v>1.2121152842425418</v>
      </c>
      <c r="D31" s="14"/>
      <c r="F31" s="2">
        <f t="shared" si="7"/>
        <v>106.2384</v>
      </c>
      <c r="G31">
        <f t="shared" si="4"/>
        <v>0.1062384</v>
      </c>
      <c r="H31">
        <f t="shared" si="5"/>
        <v>0.81099199999999882</v>
      </c>
      <c r="L31" s="14">
        <f t="shared" si="0"/>
        <v>15.983020809911093</v>
      </c>
      <c r="M31" s="2">
        <f t="shared" si="6"/>
        <v>1.6979190088907359E-2</v>
      </c>
      <c r="N31" s="14"/>
      <c r="O31" s="2">
        <f t="shared" si="1"/>
        <v>16</v>
      </c>
    </row>
    <row r="32" spans="1:15" ht="15.75">
      <c r="A32" s="11">
        <v>17</v>
      </c>
      <c r="B32" s="12">
        <f t="shared" si="2"/>
        <v>14848.862092750747</v>
      </c>
      <c r="C32" s="13">
        <f t="shared" si="3"/>
        <v>1.2595180460813704</v>
      </c>
      <c r="D32" s="14"/>
      <c r="F32" s="2">
        <f t="shared" si="7"/>
        <v>106.6283</v>
      </c>
      <c r="G32">
        <f t="shared" si="4"/>
        <v>0.1066283</v>
      </c>
      <c r="H32">
        <f t="shared" si="5"/>
        <v>0.86167899999999864</v>
      </c>
      <c r="L32" s="14">
        <f t="shared" si="0"/>
        <v>17.013061366081214</v>
      </c>
      <c r="M32" s="2">
        <f t="shared" si="6"/>
        <v>-1.3061366081213777E-2</v>
      </c>
      <c r="N32" s="14"/>
      <c r="O32" s="2">
        <f t="shared" si="1"/>
        <v>17</v>
      </c>
    </row>
    <row r="33" spans="1:15" ht="15.75">
      <c r="A33" s="11">
        <v>18</v>
      </c>
      <c r="B33" s="12">
        <f t="shared" si="2"/>
        <v>14116.12623758255</v>
      </c>
      <c r="C33" s="13">
        <f t="shared" si="3"/>
        <v>1.3077963437409028</v>
      </c>
      <c r="D33" s="14"/>
      <c r="F33" s="2">
        <f t="shared" si="7"/>
        <v>107.01820000000001</v>
      </c>
      <c r="G33">
        <f t="shared" si="4"/>
        <v>0.10701820000000001</v>
      </c>
      <c r="H33">
        <f t="shared" si="5"/>
        <v>0.91236600000000023</v>
      </c>
      <c r="L33" s="14">
        <f t="shared" si="0"/>
        <v>18.042178289190449</v>
      </c>
      <c r="M33" s="2">
        <f t="shared" si="6"/>
        <v>-4.2178289190449192E-2</v>
      </c>
      <c r="N33" s="14"/>
      <c r="O33" s="2">
        <f t="shared" si="1"/>
        <v>18</v>
      </c>
    </row>
    <row r="34" spans="1:15" ht="15.75">
      <c r="A34" s="11">
        <v>19</v>
      </c>
      <c r="B34" s="12">
        <f t="shared" si="2"/>
        <v>13424.197955519921</v>
      </c>
      <c r="C34" s="13">
        <f t="shared" si="3"/>
        <v>1.3569111697755047</v>
      </c>
      <c r="D34" s="14"/>
      <c r="F34" s="2">
        <f t="shared" si="7"/>
        <v>107.4081</v>
      </c>
      <c r="G34">
        <f t="shared" si="4"/>
        <v>0.10740810000000001</v>
      </c>
      <c r="H34">
        <f t="shared" si="5"/>
        <v>0.96305300000000016</v>
      </c>
      <c r="L34" s="14">
        <f t="shared" si="0"/>
        <v>19.069545720162029</v>
      </c>
      <c r="M34" s="2">
        <f t="shared" si="6"/>
        <v>-6.9545720162029312E-2</v>
      </c>
      <c r="N34" s="14"/>
      <c r="O34" s="2">
        <f t="shared" si="1"/>
        <v>19</v>
      </c>
    </row>
    <row r="35" spans="1:15" ht="15.75">
      <c r="A35" s="11">
        <v>20</v>
      </c>
      <c r="B35" s="12">
        <f t="shared" si="2"/>
        <v>12770.563965055529</v>
      </c>
      <c r="C35" s="13">
        <f t="shared" si="3"/>
        <v>1.4068208554979238</v>
      </c>
      <c r="D35" s="14"/>
      <c r="F35" s="2">
        <f t="shared" si="7"/>
        <v>107.798</v>
      </c>
      <c r="G35">
        <f t="shared" si="4"/>
        <v>0.107798</v>
      </c>
      <c r="H35">
        <f t="shared" si="5"/>
        <v>1.0137399999999999</v>
      </c>
      <c r="L35" s="14">
        <f t="shared" si="0"/>
        <v>20.094439522344548</v>
      </c>
      <c r="M35" s="2">
        <f t="shared" si="6"/>
        <v>-9.4439522344547555E-2</v>
      </c>
      <c r="N35" s="14"/>
      <c r="O35" s="2">
        <f t="shared" si="1"/>
        <v>20</v>
      </c>
    </row>
    <row r="36" spans="1:15" ht="15.75">
      <c r="A36" s="11">
        <v>21</v>
      </c>
      <c r="B36" s="12">
        <f t="shared" si="2"/>
        <v>12152.879779476047</v>
      </c>
      <c r="C36" s="13">
        <f t="shared" si="3"/>
        <v>1.457481211400623</v>
      </c>
      <c r="D36" s="14"/>
      <c r="F36" s="2">
        <f t="shared" si="7"/>
        <v>108.1879</v>
      </c>
      <c r="G36">
        <f t="shared" si="4"/>
        <v>0.1081879</v>
      </c>
      <c r="H36">
        <f t="shared" si="5"/>
        <v>1.0644269999999998</v>
      </c>
      <c r="L36" s="14">
        <f t="shared" si="0"/>
        <v>21.116243182834079</v>
      </c>
      <c r="M36" s="2">
        <f t="shared" si="6"/>
        <v>-0.11624318283407931</v>
      </c>
      <c r="N36" s="14"/>
      <c r="O36" s="2">
        <f t="shared" si="1"/>
        <v>21</v>
      </c>
    </row>
    <row r="37" spans="1:15" ht="15.75">
      <c r="A37" s="11">
        <v>22</v>
      </c>
      <c r="B37" s="12">
        <f t="shared" si="2"/>
        <v>11568.957472376209</v>
      </c>
      <c r="C37" s="13">
        <f t="shared" si="3"/>
        <v>1.508845685775948</v>
      </c>
      <c r="D37" s="14"/>
      <c r="F37" s="2">
        <f t="shared" si="7"/>
        <v>108.5778</v>
      </c>
      <c r="G37">
        <f t="shared" si="4"/>
        <v>0.1085778</v>
      </c>
      <c r="H37">
        <f t="shared" si="5"/>
        <v>1.1151139999999995</v>
      </c>
      <c r="L37" s="14">
        <f t="shared" si="0"/>
        <v>22.134452104371551</v>
      </c>
      <c r="M37" s="2">
        <f t="shared" si="6"/>
        <v>-0.13445210437155097</v>
      </c>
      <c r="N37" s="14"/>
      <c r="O37" s="2">
        <f t="shared" si="1"/>
        <v>22</v>
      </c>
    </row>
    <row r="38" spans="1:15" ht="15.75">
      <c r="A38" s="11">
        <v>23</v>
      </c>
      <c r="B38" s="12">
        <f t="shared" si="2"/>
        <v>11016.754392518826</v>
      </c>
      <c r="C38" s="13">
        <f t="shared" si="3"/>
        <v>1.5608655403792111</v>
      </c>
      <c r="D38" s="14"/>
      <c r="F38" s="2">
        <f t="shared" si="7"/>
        <v>108.96770000000001</v>
      </c>
      <c r="G38">
        <f t="shared" si="4"/>
        <v>0.10896770000000001</v>
      </c>
      <c r="H38">
        <f t="shared" si="5"/>
        <v>1.1658010000000012</v>
      </c>
      <c r="L38" s="14">
        <f t="shared" si="0"/>
        <v>23.148676193587125</v>
      </c>
      <c r="M38" s="2">
        <f t="shared" si="6"/>
        <v>-0.14867619358712503</v>
      </c>
      <c r="N38" s="14"/>
      <c r="O38" s="2">
        <f t="shared" si="1"/>
        <v>23</v>
      </c>
    </row>
    <row r="39" spans="1:15" ht="15.75">
      <c r="A39" s="11">
        <v>24</v>
      </c>
      <c r="B39" s="12">
        <f t="shared" si="2"/>
        <v>10494.362749684853</v>
      </c>
      <c r="C39" s="13">
        <f t="shared" si="3"/>
        <v>1.6134900417578313</v>
      </c>
      <c r="D39" s="14"/>
      <c r="F39" s="2">
        <f t="shared" si="7"/>
        <v>109.35760000000001</v>
      </c>
      <c r="G39">
        <f t="shared" si="4"/>
        <v>0.10935760000000001</v>
      </c>
      <c r="H39">
        <f t="shared" si="5"/>
        <v>1.2164880000000009</v>
      </c>
      <c r="L39" s="14">
        <f t="shared" si="0"/>
        <v>24.158640686029177</v>
      </c>
      <c r="M39" s="2">
        <f t="shared" si="6"/>
        <v>-0.15864068602917669</v>
      </c>
      <c r="N39" s="14"/>
      <c r="O39" s="2">
        <f t="shared" si="1"/>
        <v>24</v>
      </c>
    </row>
    <row r="40" spans="1:15" ht="15.75">
      <c r="A40" s="11">
        <v>25</v>
      </c>
      <c r="B40" s="12">
        <f t="shared" si="2"/>
        <v>10000</v>
      </c>
      <c r="C40" s="13">
        <f t="shared" si="3"/>
        <v>1.6666666666666667</v>
      </c>
      <c r="D40" s="14"/>
      <c r="F40" s="2">
        <f t="shared" si="7"/>
        <v>109.7475</v>
      </c>
      <c r="G40">
        <f t="shared" si="4"/>
        <v>0.1097475</v>
      </c>
      <c r="H40">
        <f t="shared" si="5"/>
        <v>1.2671749999999991</v>
      </c>
      <c r="L40" s="14">
        <f t="shared" si="0"/>
        <v>25.164185185185193</v>
      </c>
      <c r="M40" s="2">
        <f t="shared" si="6"/>
        <v>-0.16418518518519321</v>
      </c>
      <c r="N40" s="14"/>
      <c r="O40" s="2">
        <f t="shared" si="1"/>
        <v>25</v>
      </c>
    </row>
    <row r="41" spans="1:15" ht="15.75">
      <c r="A41" s="11">
        <v>26</v>
      </c>
      <c r="B41" s="12">
        <f t="shared" si="2"/>
        <v>9531.9999654379044</v>
      </c>
      <c r="C41" s="13">
        <f t="shared" si="3"/>
        <v>1.7203413198086017</v>
      </c>
      <c r="D41" s="14"/>
      <c r="F41" s="2">
        <f t="shared" si="7"/>
        <v>110.1374</v>
      </c>
      <c r="G41">
        <f t="shared" si="4"/>
        <v>0.1101374</v>
      </c>
      <c r="H41">
        <f t="shared" si="5"/>
        <v>1.3178619999999988</v>
      </c>
      <c r="L41" s="14">
        <f t="shared" si="0"/>
        <v>26.165260930519285</v>
      </c>
      <c r="M41" s="2">
        <f t="shared" si="6"/>
        <v>-0.1652609305192847</v>
      </c>
      <c r="N41" s="14"/>
      <c r="O41" s="2">
        <f t="shared" si="1"/>
        <v>26</v>
      </c>
    </row>
    <row r="42" spans="1:15" ht="15.75">
      <c r="A42" s="11">
        <v>27</v>
      </c>
      <c r="B42" s="12">
        <f t="shared" si="2"/>
        <v>9088.8046278442071</v>
      </c>
      <c r="C42" s="13">
        <f t="shared" si="3"/>
        <v>1.7744585619841451</v>
      </c>
      <c r="D42" s="14"/>
      <c r="F42" s="2">
        <f t="shared" si="7"/>
        <v>110.5273</v>
      </c>
      <c r="G42">
        <f t="shared" si="4"/>
        <v>0.11052729999999999</v>
      </c>
      <c r="H42">
        <f t="shared" si="5"/>
        <v>1.3685489999999987</v>
      </c>
      <c r="L42" s="14">
        <f t="shared" si="0"/>
        <v>27.161926347311745</v>
      </c>
      <c r="M42" s="2">
        <f t="shared" si="6"/>
        <v>-0.16192634731174493</v>
      </c>
      <c r="N42" s="14"/>
      <c r="O42" s="2">
        <f t="shared" si="1"/>
        <v>27</v>
      </c>
    </row>
    <row r="43" spans="1:15" ht="15.75">
      <c r="A43" s="11">
        <v>28</v>
      </c>
      <c r="B43" s="12">
        <f t="shared" si="2"/>
        <v>8668.9565429562299</v>
      </c>
      <c r="C43" s="13">
        <f t="shared" si="3"/>
        <v>1.8289618466072881</v>
      </c>
      <c r="D43" s="14"/>
      <c r="F43" s="2">
        <f t="shared" si="7"/>
        <v>110.91720000000001</v>
      </c>
      <c r="G43">
        <f t="shared" si="4"/>
        <v>0.11091720000000001</v>
      </c>
      <c r="H43">
        <f t="shared" si="5"/>
        <v>1.4192360000000002</v>
      </c>
      <c r="L43" s="14">
        <f t="shared" si="0"/>
        <v>28.154340967669004</v>
      </c>
      <c r="M43" s="2">
        <f t="shared" si="6"/>
        <v>-0.15434096766900396</v>
      </c>
      <c r="N43" s="14"/>
      <c r="O43" s="2">
        <f t="shared" si="1"/>
        <v>28</v>
      </c>
    </row>
    <row r="44" spans="1:15" ht="15.75">
      <c r="A44" s="11">
        <v>29</v>
      </c>
      <c r="B44" s="12">
        <f t="shared" si="2"/>
        <v>8271.0918245592511</v>
      </c>
      <c r="C44" s="13">
        <f t="shared" si="3"/>
        <v>1.8837937624495549</v>
      </c>
      <c r="D44" s="14"/>
      <c r="F44" s="2">
        <f t="shared" si="7"/>
        <v>111.30710000000001</v>
      </c>
      <c r="G44">
        <f t="shared" si="4"/>
        <v>0.11130710000000001</v>
      </c>
      <c r="H44">
        <f t="shared" si="5"/>
        <v>1.4699230000000001</v>
      </c>
      <c r="L44" s="14">
        <f t="shared" si="0"/>
        <v>29.142757846392801</v>
      </c>
      <c r="M44" s="2">
        <f t="shared" si="6"/>
        <v>-0.14275784639280076</v>
      </c>
      <c r="N44" s="14"/>
      <c r="O44" s="2">
        <f t="shared" si="1"/>
        <v>29</v>
      </c>
    </row>
    <row r="45" spans="1:15" ht="15.75">
      <c r="A45" s="11">
        <v>30</v>
      </c>
      <c r="B45" s="12">
        <f t="shared" si="2"/>
        <v>7893.9336531642521</v>
      </c>
      <c r="C45" s="13">
        <f t="shared" si="3"/>
        <v>1.938896280412056</v>
      </c>
      <c r="D45" s="14"/>
      <c r="F45" s="2">
        <f t="shared" si="7"/>
        <v>111.697</v>
      </c>
      <c r="G45">
        <f t="shared" si="4"/>
        <v>0.111697</v>
      </c>
      <c r="H45">
        <f t="shared" si="5"/>
        <v>1.5206099999999998</v>
      </c>
      <c r="L45" s="14">
        <f t="shared" si="0"/>
        <v>30.127514626450971</v>
      </c>
      <c r="M45" s="2">
        <f t="shared" si="6"/>
        <v>-0.12751462645097078</v>
      </c>
      <c r="N45" s="14"/>
      <c r="O45" s="2">
        <f t="shared" si="1"/>
        <v>30</v>
      </c>
    </row>
    <row r="46" spans="1:15" ht="15.75">
      <c r="A46" s="11">
        <v>31</v>
      </c>
      <c r="B46" s="12">
        <f t="shared" si="2"/>
        <v>7536.2862674567441</v>
      </c>
      <c r="C46" s="13">
        <f t="shared" si="3"/>
        <v>1.9942110020970181</v>
      </c>
      <c r="D46" s="14"/>
      <c r="F46" s="2">
        <f t="shared" si="7"/>
        <v>112.0869</v>
      </c>
      <c r="G46">
        <f t="shared" si="4"/>
        <v>0.1120869</v>
      </c>
      <c r="H46">
        <f t="shared" si="5"/>
        <v>1.5712969999999997</v>
      </c>
      <c r="L46" s="14">
        <f t="shared" si="0"/>
        <v>31.109023435681724</v>
      </c>
      <c r="M46" s="2">
        <f t="shared" si="6"/>
        <v>-0.10902343568172412</v>
      </c>
      <c r="N46" s="14"/>
      <c r="O46" s="2">
        <f t="shared" si="1"/>
        <v>31</v>
      </c>
    </row>
    <row r="47" spans="1:15" ht="15.75">
      <c r="A47" s="11">
        <v>32</v>
      </c>
      <c r="B47" s="12">
        <f t="shared" si="2"/>
        <v>7197.0294002852534</v>
      </c>
      <c r="C47" s="13">
        <f t="shared" si="3"/>
        <v>2.0496794079561145</v>
      </c>
      <c r="D47" s="14"/>
      <c r="F47" s="2">
        <f t="shared" si="7"/>
        <v>112.4768</v>
      </c>
      <c r="G47">
        <f t="shared" si="4"/>
        <v>0.1124768</v>
      </c>
      <c r="H47">
        <f t="shared" si="5"/>
        <v>1.6219839999999994</v>
      </c>
      <c r="L47" s="14">
        <f t="shared" ref="L47:L78" si="8" xml:space="preserve"> 1.5538*POWER(C47,3) - 10.191*POWER(C47,2) + 39.798*POWER(C47,1) - 20.051</f>
        <v>32.087759818353405</v>
      </c>
      <c r="M47" s="2">
        <f t="shared" si="6"/>
        <v>-8.7759818353404739E-2</v>
      </c>
      <c r="N47" s="14"/>
      <c r="O47" s="2">
        <f t="shared" ref="O47:O78" si="9">A47-N47</f>
        <v>32</v>
      </c>
    </row>
    <row r="48" spans="1:15" ht="15.75">
      <c r="A48" s="11">
        <v>33</v>
      </c>
      <c r="B48" s="12">
        <f t="shared" si="2"/>
        <v>6875.1131241638877</v>
      </c>
      <c r="C48" s="13">
        <f t="shared" si="3"/>
        <v>2.1052431028323548</v>
      </c>
      <c r="D48" s="14"/>
      <c r="F48" s="2">
        <f t="shared" si="7"/>
        <v>112.86670000000001</v>
      </c>
      <c r="G48">
        <f t="shared" si="4"/>
        <v>0.11286670000000001</v>
      </c>
      <c r="H48">
        <f t="shared" si="5"/>
        <v>1.6726710000000011</v>
      </c>
      <c r="L48" s="14">
        <f t="shared" si="8"/>
        <v>33.064250921728657</v>
      </c>
      <c r="M48" s="2">
        <f t="shared" ref="M48:M79" si="10">A48-L48</f>
        <v>-6.4250921728657318E-2</v>
      </c>
      <c r="N48" s="14"/>
      <c r="O48" s="2">
        <f t="shared" si="9"/>
        <v>33</v>
      </c>
    </row>
    <row r="49" spans="1:15" ht="15.75">
      <c r="A49" s="11">
        <v>34</v>
      </c>
      <c r="B49" s="12">
        <f t="shared" si="2"/>
        <v>6569.5530741868424</v>
      </c>
      <c r="C49" s="13">
        <f t="shared" si="3"/>
        <v>2.1608440567836804</v>
      </c>
      <c r="D49" s="14"/>
      <c r="F49" s="2">
        <f t="shared" si="7"/>
        <v>113.25660000000001</v>
      </c>
      <c r="G49">
        <f t="shared" si="4"/>
        <v>0.11325660000000001</v>
      </c>
      <c r="H49">
        <f t="shared" si="5"/>
        <v>1.7233580000000011</v>
      </c>
      <c r="L49" s="14">
        <f t="shared" si="8"/>
        <v>34.039063168479743</v>
      </c>
      <c r="M49" s="2">
        <f t="shared" si="10"/>
        <v>-3.9063168479742671E-2</v>
      </c>
      <c r="N49" s="14"/>
      <c r="O49" s="2">
        <f t="shared" si="9"/>
        <v>34</v>
      </c>
    </row>
    <row r="50" spans="1:15" ht="15.75">
      <c r="A50" s="11">
        <v>35</v>
      </c>
      <c r="B50" s="12">
        <f t="shared" si="2"/>
        <v>6279.4260189182796</v>
      </c>
      <c r="C50" s="13">
        <f t="shared" si="3"/>
        <v>2.2164248391779031</v>
      </c>
      <c r="D50" s="14"/>
      <c r="F50" s="2">
        <f t="shared" si="7"/>
        <v>113.6465</v>
      </c>
      <c r="G50">
        <f t="shared" si="4"/>
        <v>0.11364650000000001</v>
      </c>
      <c r="H50">
        <f t="shared" si="5"/>
        <v>1.7740450000000008</v>
      </c>
      <c r="L50" s="14">
        <f t="shared" si="8"/>
        <v>35.012789650511237</v>
      </c>
      <c r="M50" s="2">
        <f t="shared" si="10"/>
        <v>-1.2789650511237483E-2</v>
      </c>
      <c r="N50" s="14"/>
      <c r="O50" s="2">
        <f t="shared" si="9"/>
        <v>35</v>
      </c>
    </row>
    <row r="51" spans="1:15" ht="15.75">
      <c r="A51" s="11">
        <v>36</v>
      </c>
      <c r="B51" s="12">
        <f t="shared" si="2"/>
        <v>6003.8657522528847</v>
      </c>
      <c r="C51" s="13">
        <f t="shared" si="3"/>
        <v>2.271928844177475</v>
      </c>
      <c r="D51" s="14"/>
      <c r="F51" s="2">
        <f t="shared" si="7"/>
        <v>114.0364</v>
      </c>
      <c r="G51">
        <f t="shared" si="4"/>
        <v>0.1140364</v>
      </c>
      <c r="H51">
        <f t="shared" si="5"/>
        <v>1.8247319999999987</v>
      </c>
      <c r="L51" s="14">
        <f t="shared" si="8"/>
        <v>35.986037478518966</v>
      </c>
      <c r="M51" s="2">
        <f t="shared" si="10"/>
        <v>1.3962521481033718E-2</v>
      </c>
      <c r="N51" s="14"/>
      <c r="O51" s="2">
        <f t="shared" si="9"/>
        <v>36</v>
      </c>
    </row>
    <row r="52" spans="1:15" ht="15.75">
      <c r="A52" s="11">
        <v>37</v>
      </c>
      <c r="B52" s="12">
        <f t="shared" si="2"/>
        <v>5742.0592814635684</v>
      </c>
      <c r="C52" s="13">
        <f t="shared" si="3"/>
        <v>2.327300505885296</v>
      </c>
      <c r="D52" s="14"/>
      <c r="F52" s="2">
        <f t="shared" si="7"/>
        <v>114.4263</v>
      </c>
      <c r="G52">
        <f t="shared" si="4"/>
        <v>0.11442629999999999</v>
      </c>
      <c r="H52">
        <f t="shared" si="5"/>
        <v>1.8754189999999986</v>
      </c>
      <c r="L52" s="14">
        <f t="shared" si="8"/>
        <v>36.959415314685529</v>
      </c>
      <c r="M52" s="2">
        <f t="shared" si="10"/>
        <v>4.0584685314470903E-2</v>
      </c>
      <c r="N52" s="14"/>
      <c r="O52" s="2">
        <f t="shared" si="9"/>
        <v>37</v>
      </c>
    </row>
    <row r="53" spans="1:15" ht="15.75">
      <c r="A53" s="11">
        <v>38</v>
      </c>
      <c r="B53" s="12">
        <f t="shared" si="2"/>
        <v>5493.2432886797724</v>
      </c>
      <c r="C53" s="13">
        <f t="shared" si="3"/>
        <v>2.3824855015960869</v>
      </c>
      <c r="D53" s="14"/>
      <c r="F53" s="2">
        <f t="shared" si="7"/>
        <v>114.81619999999999</v>
      </c>
      <c r="G53">
        <f t="shared" si="4"/>
        <v>0.11481619999999999</v>
      </c>
      <c r="H53">
        <f t="shared" si="5"/>
        <v>1.9261059999999983</v>
      </c>
      <c r="L53" s="14">
        <f t="shared" si="8"/>
        <v>37.9335213037172</v>
      </c>
      <c r="M53" s="2">
        <f t="shared" si="10"/>
        <v>6.6478696282800342E-2</v>
      </c>
      <c r="N53" s="14"/>
      <c r="O53" s="2">
        <f t="shared" si="9"/>
        <v>38</v>
      </c>
    </row>
    <row r="54" spans="1:15" ht="15.75">
      <c r="A54" s="11">
        <v>39</v>
      </c>
      <c r="B54" s="12">
        <f t="shared" si="2"/>
        <v>5256.7008448932802</v>
      </c>
      <c r="C54" s="13">
        <f t="shared" si="3"/>
        <v>2.4374309417874147</v>
      </c>
      <c r="D54" s="14"/>
      <c r="F54" s="2">
        <f t="shared" si="7"/>
        <v>115.20610000000001</v>
      </c>
      <c r="G54">
        <f t="shared" si="4"/>
        <v>0.11520610000000001</v>
      </c>
      <c r="H54">
        <f t="shared" si="5"/>
        <v>1.976793</v>
      </c>
      <c r="L54" s="14">
        <f t="shared" si="8"/>
        <v>38.908931600535141</v>
      </c>
      <c r="M54" s="2">
        <f t="shared" si="10"/>
        <v>9.106839946485934E-2</v>
      </c>
      <c r="N54" s="14"/>
      <c r="O54" s="2">
        <f t="shared" si="9"/>
        <v>39</v>
      </c>
    </row>
    <row r="55" spans="1:15" ht="15.75">
      <c r="A55" s="11">
        <v>40</v>
      </c>
      <c r="B55" s="12">
        <f t="shared" si="2"/>
        <v>5031.7583572818767</v>
      </c>
      <c r="C55" s="13">
        <f t="shared" si="3"/>
        <v>2.4920855456863094</v>
      </c>
      <c r="D55" s="14"/>
      <c r="F55" s="2">
        <f t="shared" si="7"/>
        <v>115.596</v>
      </c>
      <c r="G55">
        <f t="shared" si="4"/>
        <v>0.115596</v>
      </c>
      <c r="H55">
        <f t="shared" si="5"/>
        <v>2.0274799999999997</v>
      </c>
      <c r="L55" s="14">
        <f t="shared" si="8"/>
        <v>39.886189672053263</v>
      </c>
      <c r="M55" s="2">
        <f t="shared" si="10"/>
        <v>0.11381032794673729</v>
      </c>
      <c r="N55" s="14"/>
      <c r="O55" s="2">
        <f t="shared" si="9"/>
        <v>40</v>
      </c>
    </row>
    <row r="56" spans="1:15" ht="15.75">
      <c r="A56" s="11">
        <v>41</v>
      </c>
      <c r="B56" s="12">
        <f t="shared" si="2"/>
        <v>4817.7827321900295</v>
      </c>
      <c r="C56" s="13">
        <f t="shared" si="3"/>
        <v>2.546399801457341</v>
      </c>
      <c r="D56" s="14"/>
      <c r="F56" s="2">
        <f t="shared" si="7"/>
        <v>115.9859</v>
      </c>
      <c r="G56">
        <f t="shared" si="4"/>
        <v>0.1159859</v>
      </c>
      <c r="H56">
        <f t="shared" si="5"/>
        <v>2.0781669999999997</v>
      </c>
      <c r="L56" s="14">
        <f t="shared" si="8"/>
        <v>40.865796526402676</v>
      </c>
      <c r="M56" s="2">
        <f t="shared" si="10"/>
        <v>0.13420347359732432</v>
      </c>
      <c r="N56" s="14"/>
      <c r="O56" s="2">
        <f t="shared" si="9"/>
        <v>41</v>
      </c>
    </row>
    <row r="57" spans="1:15" ht="15.75">
      <c r="A57" s="11">
        <v>42</v>
      </c>
      <c r="B57" s="12">
        <f t="shared" si="2"/>
        <v>4614.1787375231715</v>
      </c>
      <c r="C57" s="13">
        <f t="shared" si="3"/>
        <v>2.6003261102716464</v>
      </c>
      <c r="D57" s="14"/>
      <c r="F57" s="2">
        <f t="shared" si="7"/>
        <v>116.3758</v>
      </c>
      <c r="G57">
        <f t="shared" si="4"/>
        <v>0.1163758</v>
      </c>
      <c r="H57">
        <f t="shared" si="5"/>
        <v>2.1288539999999996</v>
      </c>
      <c r="L57" s="14">
        <f t="shared" si="8"/>
        <v>41.848201996545214</v>
      </c>
      <c r="M57" s="2">
        <f t="shared" si="10"/>
        <v>0.15179800345478611</v>
      </c>
      <c r="N57" s="14"/>
      <c r="O57" s="2">
        <f t="shared" si="9"/>
        <v>42</v>
      </c>
    </row>
    <row r="58" spans="1:15" ht="15.75">
      <c r="A58" s="11">
        <v>43</v>
      </c>
      <c r="B58" s="12">
        <f t="shared" si="2"/>
        <v>4420.3865496090802</v>
      </c>
      <c r="C58" s="13">
        <f t="shared" si="3"/>
        <v>2.653818913729971</v>
      </c>
      <c r="D58" s="14"/>
      <c r="F58" s="2">
        <f t="shared" si="7"/>
        <v>116.76570000000001</v>
      </c>
      <c r="G58">
        <f t="shared" si="4"/>
        <v>0.11676570000000001</v>
      </c>
      <c r="H58">
        <f t="shared" si="5"/>
        <v>2.1795410000000013</v>
      </c>
      <c r="L58" s="14">
        <f t="shared" si="8"/>
        <v>42.833797177333523</v>
      </c>
      <c r="M58" s="2">
        <f t="shared" si="10"/>
        <v>0.16620282266647735</v>
      </c>
      <c r="N58" s="14"/>
      <c r="O58" s="2">
        <f t="shared" si="9"/>
        <v>43</v>
      </c>
    </row>
    <row r="59" spans="1:15" ht="15.75">
      <c r="A59" s="11">
        <v>44</v>
      </c>
      <c r="B59" s="12">
        <f t="shared" si="2"/>
        <v>4235.8794707679244</v>
      </c>
      <c r="C59" s="13">
        <f t="shared" si="3"/>
        <v>2.7068348043222521</v>
      </c>
      <c r="D59" s="14"/>
      <c r="F59" s="2">
        <f t="shared" si="7"/>
        <v>117.15559999999999</v>
      </c>
      <c r="G59">
        <f t="shared" si="4"/>
        <v>0.1171556</v>
      </c>
      <c r="H59">
        <f t="shared" si="5"/>
        <v>2.230227999999999</v>
      </c>
      <c r="L59" s="14">
        <f t="shared" si="8"/>
        <v>43.822908086578352</v>
      </c>
      <c r="M59" s="2">
        <f t="shared" si="10"/>
        <v>0.17709191342164843</v>
      </c>
      <c r="N59" s="14"/>
      <c r="O59" s="2">
        <f t="shared" si="9"/>
        <v>44</v>
      </c>
    </row>
    <row r="60" spans="1:15" ht="15.75">
      <c r="A60" s="11">
        <v>45</v>
      </c>
      <c r="B60" s="12">
        <f t="shared" si="2"/>
        <v>4060.1618049205304</v>
      </c>
      <c r="C60" s="13">
        <f t="shared" si="3"/>
        <v>2.7593326188084877</v>
      </c>
      <c r="D60" s="14"/>
      <c r="F60" s="2">
        <f t="shared" si="7"/>
        <v>117.5455</v>
      </c>
      <c r="G60">
        <f t="shared" si="4"/>
        <v>0.11754550000000001</v>
      </c>
      <c r="H60">
        <f t="shared" si="5"/>
        <v>2.2809150000000007</v>
      </c>
      <c r="L60" s="14">
        <f t="shared" si="8"/>
        <v>44.815790592393071</v>
      </c>
      <c r="M60" s="2">
        <f t="shared" si="10"/>
        <v>0.18420940760692872</v>
      </c>
      <c r="N60" s="14"/>
      <c r="O60" s="2">
        <f t="shared" si="9"/>
        <v>45</v>
      </c>
    </row>
    <row r="61" spans="1:15" ht="15.75">
      <c r="A61" s="11">
        <v>46</v>
      </c>
      <c r="B61" s="12">
        <f t="shared" si="2"/>
        <v>3892.7668795619898</v>
      </c>
      <c r="C61" s="13">
        <f t="shared" si="3"/>
        <v>2.8112735145972212</v>
      </c>
      <c r="D61" s="14"/>
      <c r="F61" s="2">
        <f t="shared" si="7"/>
        <v>117.9354</v>
      </c>
      <c r="G61">
        <f t="shared" si="4"/>
        <v>0.11793540000000001</v>
      </c>
      <c r="H61">
        <f t="shared" si="5"/>
        <v>2.3316020000000006</v>
      </c>
      <c r="L61" s="14">
        <f t="shared" si="8"/>
        <v>45.812626621745849</v>
      </c>
      <c r="M61" s="2">
        <f t="shared" si="10"/>
        <v>0.18737337825415068</v>
      </c>
      <c r="N61" s="14"/>
      <c r="O61" s="2">
        <f t="shared" si="9"/>
        <v>46</v>
      </c>
    </row>
    <row r="62" spans="1:15" ht="15.75">
      <c r="A62" s="11">
        <v>47</v>
      </c>
      <c r="B62" s="12">
        <f t="shared" si="2"/>
        <v>3733.2552033421694</v>
      </c>
      <c r="C62" s="13">
        <f t="shared" si="3"/>
        <v>2.8626210293766108</v>
      </c>
      <c r="D62" s="14"/>
      <c r="F62" s="2">
        <f t="shared" si="7"/>
        <v>118.3253</v>
      </c>
      <c r="G62">
        <f t="shared" si="4"/>
        <v>0.11832529999999999</v>
      </c>
      <c r="H62">
        <f t="shared" si="5"/>
        <v>2.3822889999999983</v>
      </c>
      <c r="L62" s="14">
        <f t="shared" si="8"/>
        <v>46.813521639419974</v>
      </c>
      <c r="M62" s="2">
        <f t="shared" si="10"/>
        <v>0.18647836058002554</v>
      </c>
      <c r="N62" s="14"/>
      <c r="O62" s="2">
        <f t="shared" si="9"/>
        <v>47</v>
      </c>
    </row>
    <row r="63" spans="1:15" ht="15.75">
      <c r="A63" s="11">
        <v>48</v>
      </c>
      <c r="B63" s="12">
        <f t="shared" si="2"/>
        <v>3581.2127493334774</v>
      </c>
      <c r="C63" s="13">
        <f t="shared" si="3"/>
        <v>2.9133411244164535</v>
      </c>
      <c r="D63" s="14"/>
      <c r="F63" s="2">
        <f t="shared" si="7"/>
        <v>118.71520000000001</v>
      </c>
      <c r="G63">
        <f t="shared" si="4"/>
        <v>0.11871520000000001</v>
      </c>
      <c r="H63">
        <f t="shared" si="5"/>
        <v>2.432976</v>
      </c>
      <c r="L63" s="14">
        <f t="shared" si="8"/>
        <v>47.818503363011828</v>
      </c>
      <c r="M63" s="2">
        <f t="shared" si="10"/>
        <v>0.18149663698817164</v>
      </c>
      <c r="N63" s="14"/>
      <c r="O63" s="2">
        <f t="shared" si="9"/>
        <v>48</v>
      </c>
    </row>
    <row r="64" spans="1:15" ht="15.75">
      <c r="A64" s="11">
        <v>49</v>
      </c>
      <c r="B64" s="12">
        <f t="shared" si="2"/>
        <v>3436.2493548362359</v>
      </c>
      <c r="C64" s="13">
        <f t="shared" si="3"/>
        <v>2.963402212106057</v>
      </c>
      <c r="D64" s="14"/>
      <c r="F64" s="2">
        <f t="shared" si="7"/>
        <v>119.10509999999999</v>
      </c>
      <c r="G64">
        <f t="shared" si="4"/>
        <v>0.11910509999999999</v>
      </c>
      <c r="H64">
        <f t="shared" si="5"/>
        <v>2.4836629999999982</v>
      </c>
      <c r="L64" s="14">
        <f t="shared" si="8"/>
        <v>48.827521658619958</v>
      </c>
      <c r="M64" s="2">
        <f t="shared" si="10"/>
        <v>0.17247834138004237</v>
      </c>
      <c r="N64" s="14"/>
      <c r="O64" s="2">
        <f t="shared" si="9"/>
        <v>49</v>
      </c>
    </row>
    <row r="65" spans="1:15" ht="15.75">
      <c r="A65" s="11">
        <v>50</v>
      </c>
      <c r="B65" s="12">
        <f t="shared" si="2"/>
        <v>3297.99722927845</v>
      </c>
      <c r="C65" s="13">
        <f t="shared" si="3"/>
        <v>3.0127751684214372</v>
      </c>
      <c r="D65" s="14"/>
      <c r="F65" s="2">
        <f t="shared" si="7"/>
        <v>119.495</v>
      </c>
      <c r="G65">
        <f t="shared" si="4"/>
        <v>0.119495</v>
      </c>
      <c r="H65">
        <f t="shared" si="5"/>
        <v>2.5343499999999999</v>
      </c>
      <c r="L65" s="14">
        <f t="shared" si="8"/>
        <v>49.840449543817058</v>
      </c>
      <c r="M65" s="2">
        <f t="shared" si="10"/>
        <v>0.1595504561829415</v>
      </c>
      <c r="N65" s="14"/>
      <c r="O65" s="2">
        <f t="shared" si="9"/>
        <v>50</v>
      </c>
    </row>
    <row r="66" spans="1:15" ht="15.75">
      <c r="A66" s="11">
        <v>51</v>
      </c>
      <c r="B66" s="12">
        <f t="shared" si="2"/>
        <v>3166.1095624162285</v>
      </c>
      <c r="C66" s="13">
        <f t="shared" si="3"/>
        <v>3.0614333311250452</v>
      </c>
      <c r="D66" s="14"/>
      <c r="F66" s="2">
        <f t="shared" si="7"/>
        <v>119.8849</v>
      </c>
      <c r="G66">
        <f t="shared" si="4"/>
        <v>0.1198849</v>
      </c>
      <c r="H66">
        <f t="shared" si="5"/>
        <v>2.5850369999999998</v>
      </c>
      <c r="L66" s="14">
        <f t="shared" si="8"/>
        <v>50.857085209544451</v>
      </c>
      <c r="M66" s="2">
        <f t="shared" si="10"/>
        <v>0.14291479045554922</v>
      </c>
      <c r="N66" s="14"/>
      <c r="O66" s="2">
        <f t="shared" si="9"/>
        <v>51</v>
      </c>
    </row>
    <row r="67" spans="1:15" ht="15.75">
      <c r="A67" s="11">
        <v>52</v>
      </c>
      <c r="B67" s="12">
        <f t="shared" si="2"/>
        <v>3040.2592256371113</v>
      </c>
      <c r="C67" s="13">
        <f t="shared" si="3"/>
        <v>3.1093524845921863</v>
      </c>
      <c r="D67" s="14"/>
      <c r="F67" s="2">
        <f t="shared" si="7"/>
        <v>120.2748</v>
      </c>
      <c r="G67">
        <f t="shared" si="4"/>
        <v>0.1202748</v>
      </c>
      <c r="H67">
        <f t="shared" si="5"/>
        <v>2.6357239999999993</v>
      </c>
      <c r="L67" s="14">
        <f t="shared" si="8"/>
        <v>51.877154960819794</v>
      </c>
      <c r="M67" s="2">
        <f t="shared" si="10"/>
        <v>0.12284503918020562</v>
      </c>
      <c r="N67" s="14"/>
      <c r="O67" s="2">
        <f t="shared" si="9"/>
        <v>52</v>
      </c>
    </row>
    <row r="68" spans="1:15" ht="15.75">
      <c r="A68" s="11">
        <v>53</v>
      </c>
      <c r="B68" s="12">
        <f t="shared" si="2"/>
        <v>2920.1375597170904</v>
      </c>
      <c r="C68" s="13">
        <f t="shared" si="3"/>
        <v>3.1565108322301674</v>
      </c>
      <c r="D68" s="14"/>
      <c r="F68" s="2">
        <f t="shared" si="7"/>
        <v>120.6647</v>
      </c>
      <c r="G68">
        <f t="shared" si="4"/>
        <v>0.1206647</v>
      </c>
      <c r="H68">
        <f t="shared" si="5"/>
        <v>2.6864109999999992</v>
      </c>
      <c r="L68" s="14">
        <f t="shared" si="8"/>
        <v>52.900316967580395</v>
      </c>
      <c r="M68" s="2">
        <f t="shared" si="10"/>
        <v>9.9683032419605411E-2</v>
      </c>
      <c r="N68" s="14"/>
      <c r="O68" s="2">
        <f t="shared" si="9"/>
        <v>53</v>
      </c>
    </row>
    <row r="69" spans="1:15" ht="15.75">
      <c r="A69" s="11">
        <v>54</v>
      </c>
      <c r="B69" s="12">
        <f t="shared" si="2"/>
        <v>2805.4532428859452</v>
      </c>
      <c r="C69" s="13">
        <f t="shared" si="3"/>
        <v>3.2028889575099981</v>
      </c>
      <c r="D69" s="14"/>
      <c r="F69" s="2">
        <f t="shared" si="7"/>
        <v>121.05459999999999</v>
      </c>
      <c r="G69">
        <f t="shared" si="4"/>
        <v>0.1210546</v>
      </c>
      <c r="H69">
        <f t="shared" si="5"/>
        <v>2.7370979999999991</v>
      </c>
      <c r="L69" s="14">
        <f t="shared" si="8"/>
        <v>53.926165711499962</v>
      </c>
      <c r="M69" s="2">
        <f t="shared" si="10"/>
        <v>7.3834288500037815E-2</v>
      </c>
      <c r="N69" s="14"/>
      <c r="O69" s="2">
        <f t="shared" si="9"/>
        <v>54</v>
      </c>
    </row>
    <row r="70" spans="1:15" ht="15.75">
      <c r="A70" s="11">
        <v>55</v>
      </c>
      <c r="B70" s="12">
        <f t="shared" si="2"/>
        <v>2695.931233519394</v>
      </c>
      <c r="C70" s="13">
        <f t="shared" si="3"/>
        <v>3.2484697746665487</v>
      </c>
      <c r="D70" s="14"/>
      <c r="F70" s="2">
        <f t="shared" si="7"/>
        <v>121.44450000000001</v>
      </c>
      <c r="G70">
        <f t="shared" si="4"/>
        <v>0.12144450000000001</v>
      </c>
      <c r="H70">
        <f t="shared" si="5"/>
        <v>2.7877850000000008</v>
      </c>
      <c r="L70" s="14">
        <f t="shared" si="8"/>
        <v>54.954237012025303</v>
      </c>
      <c r="M70" s="2">
        <f t="shared" si="10"/>
        <v>4.5762987974697467E-2</v>
      </c>
      <c r="N70" s="14"/>
      <c r="O70" s="2">
        <f t="shared" si="9"/>
        <v>55</v>
      </c>
    </row>
    <row r="71" spans="1:15" ht="15.75">
      <c r="A71" s="11">
        <v>56</v>
      </c>
      <c r="B71" s="12">
        <f t="shared" si="2"/>
        <v>2591.3117822032123</v>
      </c>
      <c r="C71" s="13">
        <f t="shared" si="3"/>
        <v>3.2932384701428106</v>
      </c>
      <c r="D71" s="14"/>
      <c r="F71" s="2">
        <f t="shared" si="7"/>
        <v>121.8344</v>
      </c>
      <c r="G71">
        <f t="shared" si="4"/>
        <v>0.12183440000000001</v>
      </c>
      <c r="H71">
        <f t="shared" si="5"/>
        <v>2.8384720000000003</v>
      </c>
      <c r="L71" s="14">
        <f t="shared" si="8"/>
        <v>55.984013514945843</v>
      </c>
      <c r="M71" s="2">
        <f t="shared" si="10"/>
        <v>1.5986485054156674E-2</v>
      </c>
      <c r="N71" s="14"/>
      <c r="O71" s="2">
        <f t="shared" si="9"/>
        <v>56</v>
      </c>
    </row>
    <row r="72" spans="1:15" ht="15.75">
      <c r="A72" s="11">
        <v>57</v>
      </c>
      <c r="B72" s="12">
        <f t="shared" si="2"/>
        <v>2491.3495083074654</v>
      </c>
      <c r="C72" s="13">
        <f t="shared" si="3"/>
        <v>3.3371824358583821</v>
      </c>
      <c r="D72" s="14"/>
      <c r="F72" s="2">
        <f t="shared" si="7"/>
        <v>122.2243</v>
      </c>
      <c r="G72">
        <f t="shared" si="4"/>
        <v>0.12222430000000001</v>
      </c>
      <c r="H72">
        <f t="shared" si="5"/>
        <v>2.8891590000000003</v>
      </c>
      <c r="L72" s="14">
        <f t="shared" si="8"/>
        <v>57.0149305292381</v>
      </c>
      <c r="M72" s="2">
        <f t="shared" si="10"/>
        <v>-1.4930529238100121E-2</v>
      </c>
      <c r="N72" s="14"/>
      <c r="O72" s="2">
        <f t="shared" si="9"/>
        <v>57</v>
      </c>
    </row>
    <row r="73" spans="1:15" ht="15.75">
      <c r="A73" s="11">
        <v>58</v>
      </c>
      <c r="B73" s="12">
        <f t="shared" si="2"/>
        <v>2395.8125365707219</v>
      </c>
      <c r="C73" s="13">
        <f t="shared" si="3"/>
        <v>3.3802911953730992</v>
      </c>
      <c r="D73" s="14"/>
      <c r="F73" s="2">
        <f t="shared" si="7"/>
        <v>122.6142</v>
      </c>
      <c r="G73">
        <f t="shared" si="4"/>
        <v>0.12261419999999999</v>
      </c>
      <c r="H73">
        <f t="shared" si="5"/>
        <v>2.9398459999999984</v>
      </c>
      <c r="L73" s="14">
        <f t="shared" si="8"/>
        <v>58.046382102405204</v>
      </c>
      <c r="M73" s="2">
        <f t="shared" si="10"/>
        <v>-4.6382102405203796E-2</v>
      </c>
      <c r="N73" s="14"/>
      <c r="O73" s="2">
        <f t="shared" si="9"/>
        <v>58</v>
      </c>
    </row>
    <row r="74" spans="1:15" ht="15.75">
      <c r="A74" s="11">
        <v>59</v>
      </c>
      <c r="B74" s="12">
        <f t="shared" si="2"/>
        <v>2304.4816895276185</v>
      </c>
      <c r="C74" s="13">
        <f t="shared" si="3"/>
        <v>3.4225563239952148</v>
      </c>
      <c r="D74" s="14"/>
      <c r="F74" s="2">
        <f t="shared" si="7"/>
        <v>123.00409999999999</v>
      </c>
      <c r="G74">
        <f t="shared" si="4"/>
        <v>0.12300409999999999</v>
      </c>
      <c r="H74">
        <f t="shared" si="5"/>
        <v>2.9905329999999983</v>
      </c>
      <c r="L74" s="14">
        <f t="shared" si="8"/>
        <v>59.077727230716263</v>
      </c>
      <c r="M74" s="2">
        <f t="shared" si="10"/>
        <v>-7.7727230716263307E-2</v>
      </c>
      <c r="N74" s="14"/>
      <c r="O74" s="2">
        <f t="shared" si="9"/>
        <v>59</v>
      </c>
    </row>
    <row r="75" spans="1:15" ht="15.75">
      <c r="A75" s="11">
        <v>60</v>
      </c>
      <c r="B75" s="12">
        <f t="shared" si="2"/>
        <v>2217.1497319203272</v>
      </c>
      <c r="C75" s="13">
        <f t="shared" si="3"/>
        <v>3.4639713638514249</v>
      </c>
      <c r="D75" s="14"/>
      <c r="F75" s="2">
        <f t="shared" si="7"/>
        <v>123.39400000000001</v>
      </c>
      <c r="G75">
        <f t="shared" si="4"/>
        <v>0.123394</v>
      </c>
      <c r="H75">
        <f t="shared" si="5"/>
        <v>3.0412199999999996</v>
      </c>
      <c r="L75" s="14">
        <f t="shared" si="8"/>
        <v>60.108296108307457</v>
      </c>
      <c r="M75" s="2">
        <f t="shared" si="10"/>
        <v>-0.10829610830745651</v>
      </c>
      <c r="N75" s="14"/>
      <c r="O75" s="2">
        <f t="shared" si="9"/>
        <v>60</v>
      </c>
    </row>
    <row r="76" spans="1:15" ht="15.75">
      <c r="A76" s="11">
        <v>61</v>
      </c>
      <c r="B76" s="12">
        <f t="shared" si="2"/>
        <v>2133.6206635178955</v>
      </c>
      <c r="C76" s="13">
        <f t="shared" si="3"/>
        <v>3.5045317348948331</v>
      </c>
      <c r="D76" s="14"/>
      <c r="F76" s="2">
        <f t="shared" si="7"/>
        <v>123.7839</v>
      </c>
      <c r="G76">
        <f t="shared" si="4"/>
        <v>0.1237839</v>
      </c>
      <c r="H76">
        <f t="shared" si="5"/>
        <v>3.0919069999999995</v>
      </c>
      <c r="L76" s="14">
        <f t="shared" si="8"/>
        <v>61.137396327697928</v>
      </c>
      <c r="M76" s="2">
        <f t="shared" si="10"/>
        <v>-0.1373963276979282</v>
      </c>
      <c r="N76" s="14"/>
      <c r="O76" s="2">
        <f t="shared" si="9"/>
        <v>61</v>
      </c>
    </row>
    <row r="77" spans="1:15" ht="15.75">
      <c r="A77" s="11">
        <v>62</v>
      </c>
      <c r="B77" s="12">
        <f t="shared" si="2"/>
        <v>2053.7090570287464</v>
      </c>
      <c r="C77" s="13">
        <f t="shared" si="3"/>
        <v>3.5442346427782518</v>
      </c>
      <c r="D77" s="14"/>
      <c r="F77" s="2">
        <f t="shared" si="7"/>
        <v>124.1738</v>
      </c>
      <c r="G77">
        <f t="shared" si="4"/>
        <v>0.1241738</v>
      </c>
      <c r="H77">
        <f t="shared" si="5"/>
        <v>3.1425939999999994</v>
      </c>
      <c r="L77" s="14">
        <f t="shared" si="8"/>
        <v>62.164318953584328</v>
      </c>
      <c r="M77" s="2">
        <f t="shared" si="10"/>
        <v>-0.16431895358432769</v>
      </c>
      <c r="N77" s="14"/>
      <c r="O77" s="2">
        <f t="shared" si="9"/>
        <v>62</v>
      </c>
    </row>
    <row r="78" spans="1:15" ht="15.75">
      <c r="A78" s="11">
        <v>63</v>
      </c>
      <c r="B78" s="12">
        <f t="shared" si="2"/>
        <v>1977.2394380327487</v>
      </c>
      <c r="C78" s="13">
        <f t="shared" si="3"/>
        <v>3.583078984465641</v>
      </c>
      <c r="D78" s="14"/>
      <c r="F78" s="2">
        <f t="shared" si="7"/>
        <v>124.5637</v>
      </c>
      <c r="G78">
        <f t="shared" si="4"/>
        <v>0.1245637</v>
      </c>
      <c r="H78">
        <f t="shared" si="5"/>
        <v>3.1932809999999994</v>
      </c>
      <c r="L78" s="14">
        <f t="shared" si="8"/>
        <v>63.188344401514541</v>
      </c>
      <c r="M78" s="2">
        <f t="shared" si="10"/>
        <v>-0.18834440151454146</v>
      </c>
      <c r="N78" s="14"/>
      <c r="O78" s="2">
        <f t="shared" si="9"/>
        <v>63</v>
      </c>
    </row>
    <row r="79" spans="1:15" ht="15.75">
      <c r="A79" s="11">
        <v>64</v>
      </c>
      <c r="B79" s="12">
        <f t="shared" si="2"/>
        <v>1904.0457040818826</v>
      </c>
      <c r="C79" s="13">
        <f t="shared" si="3"/>
        <v>3.6210652523953071</v>
      </c>
      <c r="D79" s="14"/>
      <c r="F79" s="2">
        <f t="shared" si="7"/>
        <v>124.95359999999999</v>
      </c>
      <c r="G79">
        <f t="shared" si="4"/>
        <v>0.1249536</v>
      </c>
      <c r="H79">
        <f t="shared" si="5"/>
        <v>3.2439679999999989</v>
      </c>
      <c r="L79" s="14">
        <f t="shared" ref="L79:L95" si="11" xml:space="preserve"> 1.5538*POWER(C79,3) - 10.191*POWER(C79,2) + 39.798*POWER(C79,1) - 20.051</f>
        <v>64.208748062937048</v>
      </c>
      <c r="M79" s="2">
        <f t="shared" si="10"/>
        <v>-0.20874806293704751</v>
      </c>
      <c r="N79" s="14"/>
      <c r="O79" s="2">
        <f t="shared" ref="O79:O110" si="12">A79-N79</f>
        <v>64</v>
      </c>
    </row>
    <row r="80" spans="1:15" ht="15.75">
      <c r="A80" s="11">
        <v>65</v>
      </c>
      <c r="B80" s="12">
        <f t="shared" ref="B80:B95" si="13">10000*EXP(4275*((1/(A80+273.15))-(1/298.15)))</f>
        <v>1833.9705803241832</v>
      </c>
      <c r="C80" s="13">
        <f t="shared" ref="C80:C95" si="14">5*5000/(5000+B80)</f>
        <v>3.658195437946131</v>
      </c>
      <c r="D80" s="14"/>
      <c r="F80" s="2">
        <f t="shared" si="7"/>
        <v>125.34350000000001</v>
      </c>
      <c r="G80">
        <f t="shared" ref="G80:G95" si="15">F80*0.001</f>
        <v>0.1253435</v>
      </c>
      <c r="H80">
        <f t="shared" ref="H80:H95" si="16">(G80-0.1)*130</f>
        <v>3.2946549999999988</v>
      </c>
      <c r="L80" s="14">
        <f t="shared" si="11"/>
        <v>65.224805627944704</v>
      </c>
      <c r="M80" s="2">
        <f t="shared" ref="M80:M111" si="17">A80-L80</f>
        <v>-0.22480562794470416</v>
      </c>
      <c r="N80" s="14"/>
      <c r="O80" s="2">
        <f t="shared" si="12"/>
        <v>65</v>
      </c>
    </row>
    <row r="81" spans="1:15" ht="15.75">
      <c r="A81" s="11">
        <v>66</v>
      </c>
      <c r="B81" s="12">
        <f t="shared" si="13"/>
        <v>1766.8651091953366</v>
      </c>
      <c r="C81" s="13">
        <f t="shared" si="14"/>
        <v>3.6944729348938963</v>
      </c>
      <c r="D81" s="14"/>
      <c r="F81" s="2">
        <f t="shared" ref="F81:F95" si="18">0.3899*A81+100</f>
        <v>125.7334</v>
      </c>
      <c r="G81">
        <f t="shared" si="15"/>
        <v>0.1257334</v>
      </c>
      <c r="H81">
        <f t="shared" si="16"/>
        <v>3.3453419999999987</v>
      </c>
      <c r="L81" s="14">
        <f t="shared" si="11"/>
        <v>66.235798066584167</v>
      </c>
      <c r="M81" s="2">
        <f t="shared" si="17"/>
        <v>-0.23579806658416658</v>
      </c>
      <c r="N81" s="14"/>
      <c r="O81" s="2">
        <f t="shared" si="12"/>
        <v>66</v>
      </c>
    </row>
    <row r="82" spans="1:15" ht="15.75">
      <c r="A82" s="11">
        <v>67</v>
      </c>
      <c r="B82" s="12">
        <f t="shared" si="13"/>
        <v>1702.5881718979715</v>
      </c>
      <c r="C82" s="13">
        <f t="shared" si="14"/>
        <v>3.7299024434796433</v>
      </c>
      <c r="D82" s="14"/>
      <c r="F82" s="2">
        <f t="shared" si="18"/>
        <v>126.1233</v>
      </c>
      <c r="G82">
        <f t="shared" si="15"/>
        <v>0.12612329999999999</v>
      </c>
      <c r="H82">
        <f t="shared" si="16"/>
        <v>3.3960289999999986</v>
      </c>
      <c r="L82" s="14">
        <f t="shared" si="11"/>
        <v>67.241016238716128</v>
      </c>
      <c r="M82" s="2">
        <f t="shared" si="17"/>
        <v>-0.24101623871612787</v>
      </c>
      <c r="N82" s="14"/>
      <c r="O82" s="2">
        <f t="shared" si="12"/>
        <v>67</v>
      </c>
    </row>
    <row r="83" spans="1:15" ht="15.75">
      <c r="A83" s="11">
        <v>68</v>
      </c>
      <c r="B83" s="12">
        <f t="shared" si="13"/>
        <v>1641.0060395507915</v>
      </c>
      <c r="C83" s="13">
        <f t="shared" si="14"/>
        <v>3.7644898756470697</v>
      </c>
      <c r="D83" s="14"/>
      <c r="F83" s="2">
        <f t="shared" si="18"/>
        <v>126.5132</v>
      </c>
      <c r="G83">
        <f t="shared" si="15"/>
        <v>0.12651319999999999</v>
      </c>
      <c r="H83">
        <f t="shared" si="16"/>
        <v>3.4467159999999981</v>
      </c>
      <c r="L83" s="14">
        <f t="shared" si="11"/>
        <v>68.239765110959667</v>
      </c>
      <c r="M83" s="2">
        <f t="shared" si="17"/>
        <v>-0.23976511095966657</v>
      </c>
      <c r="N83" s="14"/>
      <c r="O83" s="2">
        <f t="shared" si="12"/>
        <v>68</v>
      </c>
    </row>
    <row r="84" spans="1:15" ht="15.75">
      <c r="A84" s="11">
        <v>69</v>
      </c>
      <c r="B84" s="12">
        <f t="shared" si="13"/>
        <v>1581.9919520397154</v>
      </c>
      <c r="C84" s="13">
        <f t="shared" si="14"/>
        <v>3.7982422619420961</v>
      </c>
      <c r="D84" s="14"/>
      <c r="F84" s="2">
        <f t="shared" si="18"/>
        <v>126.90309999999999</v>
      </c>
      <c r="G84">
        <f t="shared" si="15"/>
        <v>0.12690309999999999</v>
      </c>
      <c r="H84">
        <f t="shared" si="16"/>
        <v>3.497402999999998</v>
      </c>
      <c r="L84" s="14">
        <f t="shared" si="11"/>
        <v>69.231367567138534</v>
      </c>
      <c r="M84" s="2">
        <f t="shared" si="17"/>
        <v>-0.23136756713853401</v>
      </c>
      <c r="N84" s="14"/>
      <c r="O84" s="2">
        <f t="shared" si="12"/>
        <v>69</v>
      </c>
    </row>
    <row r="85" spans="1:15" ht="15.75">
      <c r="A85" s="11">
        <v>70</v>
      </c>
      <c r="B85" s="12">
        <f t="shared" si="13"/>
        <v>1525.4257227419696</v>
      </c>
      <c r="C85" s="13">
        <f t="shared" si="14"/>
        <v>3.8311676605055363</v>
      </c>
      <c r="D85" s="14"/>
      <c r="F85" s="2">
        <f t="shared" si="18"/>
        <v>127.29300000000001</v>
      </c>
      <c r="G85">
        <f t="shared" si="15"/>
        <v>0.12729300000000002</v>
      </c>
      <c r="H85">
        <f t="shared" si="16"/>
        <v>3.5480900000000015</v>
      </c>
      <c r="L85" s="14">
        <f t="shared" si="11"/>
        <v>70.215167805796398</v>
      </c>
      <c r="M85" s="2">
        <f t="shared" si="17"/>
        <v>-0.21516780579639772</v>
      </c>
      <c r="N85" s="14"/>
      <c r="O85" s="2">
        <f t="shared" si="12"/>
        <v>70</v>
      </c>
    </row>
    <row r="86" spans="1:15" ht="15.75">
      <c r="A86" s="11">
        <v>71</v>
      </c>
      <c r="B86" s="12">
        <f t="shared" si="13"/>
        <v>1471.1933674225004</v>
      </c>
      <c r="C86" s="13">
        <f t="shared" si="14"/>
        <v>3.8632750685299939</v>
      </c>
      <c r="D86" s="14"/>
      <c r="F86" s="2">
        <f t="shared" si="18"/>
        <v>127.6829</v>
      </c>
      <c r="G86">
        <f t="shared" si="15"/>
        <v>0.12768290000000002</v>
      </c>
      <c r="H86">
        <f t="shared" si="16"/>
        <v>3.5987770000000014</v>
      </c>
      <c r="L86" s="14">
        <f t="shared" si="11"/>
        <v>71.190534324725803</v>
      </c>
      <c r="M86" s="2">
        <f t="shared" si="17"/>
        <v>-0.19053432472580312</v>
      </c>
      <c r="N86" s="14"/>
      <c r="O86" s="2">
        <f t="shared" si="12"/>
        <v>71</v>
      </c>
    </row>
    <row r="87" spans="1:15" ht="15.75">
      <c r="A87" s="11">
        <v>72</v>
      </c>
      <c r="B87" s="12">
        <f t="shared" si="13"/>
        <v>1419.1867557209384</v>
      </c>
      <c r="C87" s="13">
        <f t="shared" si="14"/>
        <v>3.8945743364950984</v>
      </c>
      <c r="D87" s="14"/>
      <c r="F87" s="2">
        <f t="shared" si="18"/>
        <v>128.0728</v>
      </c>
      <c r="G87">
        <f t="shared" si="15"/>
        <v>0.12807280000000001</v>
      </c>
      <c r="H87">
        <f t="shared" si="16"/>
        <v>3.6494640000000009</v>
      </c>
      <c r="L87" s="14">
        <f t="shared" si="11"/>
        <v>72.15686249803737</v>
      </c>
      <c r="M87" s="2">
        <f t="shared" si="17"/>
        <v>-0.15686249803736985</v>
      </c>
      <c r="N87" s="14"/>
      <c r="O87" s="2">
        <f t="shared" si="12"/>
        <v>72</v>
      </c>
    </row>
    <row r="88" spans="1:15" ht="15.75">
      <c r="A88" s="11">
        <v>73</v>
      </c>
      <c r="B88" s="12">
        <f t="shared" si="13"/>
        <v>1369.3032837574035</v>
      </c>
      <c r="C88" s="13">
        <f t="shared" si="14"/>
        <v>3.9250760854414684</v>
      </c>
      <c r="D88" s="14"/>
      <c r="F88" s="2">
        <f t="shared" si="18"/>
        <v>128.46270000000001</v>
      </c>
      <c r="G88">
        <f t="shared" si="15"/>
        <v>0.12846270000000001</v>
      </c>
      <c r="H88">
        <f t="shared" si="16"/>
        <v>3.7001510000000009</v>
      </c>
      <c r="L88" s="14">
        <f t="shared" si="11"/>
        <v>73.113576756095554</v>
      </c>
      <c r="M88" s="2">
        <f t="shared" si="17"/>
        <v>-0.11357675609555429</v>
      </c>
      <c r="N88" s="14"/>
      <c r="O88" s="2">
        <f t="shared" si="12"/>
        <v>73</v>
      </c>
    </row>
    <row r="89" spans="1:15" ht="15.75">
      <c r="A89" s="11">
        <v>74</v>
      </c>
      <c r="B89" s="12">
        <f t="shared" si="13"/>
        <v>1321.4455664874636</v>
      </c>
      <c r="C89" s="13">
        <f t="shared" si="14"/>
        <v>3.9547916274934165</v>
      </c>
      <c r="D89" s="14"/>
      <c r="F89" s="2">
        <f t="shared" si="18"/>
        <v>128.8526</v>
      </c>
      <c r="G89">
        <f t="shared" si="15"/>
        <v>0.12885260000000001</v>
      </c>
      <c r="H89">
        <f t="shared" si="16"/>
        <v>3.7508380000000008</v>
      </c>
      <c r="L89" s="14">
        <f t="shared" si="11"/>
        <v>74.060132382668655</v>
      </c>
      <c r="M89" s="2">
        <f t="shared" si="17"/>
        <v>-6.0132382668655282E-2</v>
      </c>
      <c r="N89" s="14"/>
      <c r="O89" s="2">
        <f t="shared" si="12"/>
        <v>74</v>
      </c>
    </row>
    <row r="90" spans="1:15" ht="15.75">
      <c r="A90" s="11">
        <v>75</v>
      </c>
      <c r="B90" s="12">
        <f t="shared" si="13"/>
        <v>1275.5211485310595</v>
      </c>
      <c r="C90" s="13">
        <f t="shared" si="14"/>
        <v>3.9837328897938411</v>
      </c>
      <c r="D90" s="14"/>
      <c r="F90" s="2">
        <f t="shared" si="18"/>
        <v>129.24250000000001</v>
      </c>
      <c r="G90">
        <f t="shared" si="15"/>
        <v>0.12924250000000001</v>
      </c>
      <c r="H90">
        <f t="shared" si="16"/>
        <v>3.8015250000000007</v>
      </c>
      <c r="L90" s="14">
        <f t="shared" si="11"/>
        <v>74.996016946935967</v>
      </c>
      <c r="M90" s="2">
        <f t="shared" si="17"/>
        <v>3.9830530640330153E-3</v>
      </c>
      <c r="N90" s="14"/>
      <c r="O90" s="2">
        <f t="shared" si="12"/>
        <v>75</v>
      </c>
    </row>
    <row r="91" spans="1:15" ht="15.75">
      <c r="A91" s="11">
        <v>76</v>
      </c>
      <c r="B91" s="12">
        <f t="shared" si="13"/>
        <v>1231.4422322877188</v>
      </c>
      <c r="C91" s="13">
        <f t="shared" si="14"/>
        <v>4.0119123419718958</v>
      </c>
      <c r="D91" s="14"/>
      <c r="F91" s="2">
        <f t="shared" si="18"/>
        <v>129.63239999999999</v>
      </c>
      <c r="G91">
        <f t="shared" si="15"/>
        <v>0.12963239999999998</v>
      </c>
      <c r="H91">
        <f t="shared" si="16"/>
        <v>3.8522119999999966</v>
      </c>
      <c r="L91" s="14">
        <f t="shared" si="11"/>
        <v>75.920751390591974</v>
      </c>
      <c r="M91" s="2">
        <f t="shared" si="17"/>
        <v>7.9248609408026027E-2</v>
      </c>
      <c r="N91" s="14"/>
      <c r="O91" s="2">
        <f t="shared" si="12"/>
        <v>76</v>
      </c>
    </row>
    <row r="92" spans="1:15" ht="15.75">
      <c r="A92" s="11">
        <v>77</v>
      </c>
      <c r="B92" s="12">
        <f t="shared" si="13"/>
        <v>1189.1254222317614</v>
      </c>
      <c r="C92" s="13">
        <f t="shared" si="14"/>
        <v>4.0393429272249506</v>
      </c>
      <c r="D92" s="14"/>
      <c r="F92" s="2">
        <f t="shared" si="18"/>
        <v>130.0223</v>
      </c>
      <c r="G92">
        <f t="shared" si="15"/>
        <v>0.13002230000000001</v>
      </c>
      <c r="H92">
        <f t="shared" si="16"/>
        <v>3.9028990000000001</v>
      </c>
      <c r="L92" s="14">
        <f t="shared" si="11"/>
        <v>76.833890792248553</v>
      </c>
      <c r="M92" s="2">
        <f t="shared" si="17"/>
        <v>0.16610920775144677</v>
      </c>
      <c r="N92" s="14"/>
      <c r="O92" s="2">
        <f t="shared" si="12"/>
        <v>77</v>
      </c>
    </row>
    <row r="93" spans="1:15" ht="15.75">
      <c r="A93" s="11">
        <v>78</v>
      </c>
      <c r="B93" s="12">
        <f t="shared" si="13"/>
        <v>1148.4914843563829</v>
      </c>
      <c r="C93" s="13">
        <f t="shared" si="14"/>
        <v>4.066037997061156</v>
      </c>
      <c r="D93" s="14"/>
      <c r="F93" s="2">
        <f t="shared" si="18"/>
        <v>130.41220000000001</v>
      </c>
      <c r="G93">
        <f t="shared" si="15"/>
        <v>0.13041220000000001</v>
      </c>
      <c r="H93">
        <f t="shared" si="16"/>
        <v>3.953586</v>
      </c>
      <c r="L93" s="14">
        <f t="shared" si="11"/>
        <v>77.735024832713918</v>
      </c>
      <c r="M93" s="2">
        <f t="shared" si="17"/>
        <v>0.26497516728608161</v>
      </c>
      <c r="N93" s="14"/>
      <c r="O93" s="2">
        <f t="shared" si="12"/>
        <v>78</v>
      </c>
    </row>
    <row r="94" spans="1:15" ht="15.75">
      <c r="A94" s="11">
        <v>79</v>
      </c>
      <c r="B94" s="12">
        <f t="shared" si="13"/>
        <v>1109.4651198055712</v>
      </c>
      <c r="C94" s="13">
        <f t="shared" si="14"/>
        <v>4.0920112497173253</v>
      </c>
      <c r="D94" s="14"/>
      <c r="F94" s="2">
        <f t="shared" si="18"/>
        <v>130.8021</v>
      </c>
      <c r="G94">
        <f t="shared" si="15"/>
        <v>0.1308021</v>
      </c>
      <c r="H94">
        <f t="shared" si="16"/>
        <v>4.0042729999999995</v>
      </c>
      <c r="L94" s="14">
        <f t="shared" si="11"/>
        <v>78.623777985581739</v>
      </c>
      <c r="M94" s="2">
        <f t="shared" si="17"/>
        <v>0.37622201441826064</v>
      </c>
      <c r="N94" s="14"/>
      <c r="O94" s="2">
        <f t="shared" si="12"/>
        <v>79</v>
      </c>
    </row>
    <row r="95" spans="1:15" ht="15.75">
      <c r="A95" s="11">
        <v>80</v>
      </c>
      <c r="B95" s="12">
        <f t="shared" si="13"/>
        <v>1071.9747517975766</v>
      </c>
      <c r="C95" s="13">
        <f t="shared" si="14"/>
        <v>4.1172766722389413</v>
      </c>
      <c r="D95" s="14"/>
      <c r="F95" s="2">
        <f t="shared" si="18"/>
        <v>131.19200000000001</v>
      </c>
      <c r="G95">
        <f t="shared" si="15"/>
        <v>0.131192</v>
      </c>
      <c r="H95">
        <f t="shared" si="16"/>
        <v>4.0549599999999995</v>
      </c>
      <c r="L95" s="14">
        <f t="shared" si="11"/>
        <v>79.499809457958634</v>
      </c>
      <c r="M95" s="2">
        <f t="shared" si="17"/>
        <v>0.50019054204136637</v>
      </c>
      <c r="N95" s="14"/>
      <c r="O95" s="2">
        <f t="shared" si="12"/>
        <v>80</v>
      </c>
    </row>
  </sheetData>
  <mergeCells count="8">
    <mergeCell ref="A9:D9"/>
    <mergeCell ref="A11:B11"/>
    <mergeCell ref="A12:B12"/>
    <mergeCell ref="C12:D12"/>
    <mergeCell ref="L9:O9"/>
    <mergeCell ref="L10:N10"/>
    <mergeCell ref="L11:N11"/>
    <mergeCell ref="C11:D11"/>
  </mergeCells>
  <conditionalFormatting sqref="M15:M95">
    <cfRule type="cellIs" dxfId="3" priority="5" operator="notBetween">
      <formula>-0.5</formula>
      <formula>0.5</formula>
    </cfRule>
    <cfRule type="cellIs" dxfId="2" priority="6" operator="between">
      <formula>-0.5</formula>
      <formula>0.5</formula>
    </cfRule>
  </conditionalFormatting>
  <conditionalFormatting sqref="O15:O95">
    <cfRule type="cellIs" dxfId="1" priority="3" operator="notBetween">
      <formula>-0.5</formula>
      <formula>0.5</formula>
    </cfRule>
    <cfRule type="cellIs" dxfId="0" priority="4" operator="between">
      <formula>-0.5</formula>
      <formula>0.5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4</vt:i4>
      </vt:variant>
    </vt:vector>
  </HeadingPairs>
  <TitlesOfParts>
    <vt:vector size="7" baseType="lpstr">
      <vt:lpstr>Données</vt:lpstr>
      <vt:lpstr>Feuil2</vt:lpstr>
      <vt:lpstr>Feuil3</vt:lpstr>
      <vt:lpstr>R(T)</vt:lpstr>
      <vt:lpstr>Us(T)</vt:lpstr>
      <vt:lpstr>Temp1(Us1)</vt:lpstr>
      <vt:lpstr>PT100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 MARIANO</cp:lastModifiedBy>
  <cp:lastPrinted>2016-12-09T06:46:24Z</cp:lastPrinted>
  <dcterms:created xsi:type="dcterms:W3CDTF">2015-01-13T07:26:16Z</dcterms:created>
  <dcterms:modified xsi:type="dcterms:W3CDTF">2016-12-14T18:27:09Z</dcterms:modified>
</cp:coreProperties>
</file>